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580" activeTab="4"/>
  </bookViews>
  <sheets>
    <sheet name="ZESTAWIENIE ZBIORCZE" sheetId="1" r:id="rId1"/>
    <sheet name="KOSZTY OGÓLNE" sheetId="2" r:id="rId2"/>
    <sheet name="Przedmiar P-1.1_1" sheetId="3" r:id="rId3"/>
    <sheet name="Przedmiar P-1.1_2" sheetId="4" r:id="rId4"/>
    <sheet name="Przedmiar P-1.1_3" sheetId="5" r:id="rId5"/>
  </sheets>
  <externalReferences>
    <externalReference r:id="rId8"/>
  </externalReferences>
  <definedNames>
    <definedName name="_xlnm.Print_Area" localSheetId="1">'KOSZTY OGÓLNE'!$A$1:$G$25</definedName>
    <definedName name="_xlnm.Print_Area" localSheetId="2">'Przedmiar P-1.1_1'!$A$1:$I$150</definedName>
    <definedName name="_xlnm.Print_Area" localSheetId="3">'Przedmiar P-1.1_2'!$A$1:$I$72</definedName>
    <definedName name="_xlnm.Print_Titles" localSheetId="4">'Przedmiar P-1.1_3'!$3:$4</definedName>
  </definedNames>
  <calcPr fullCalcOnLoad="1"/>
</workbook>
</file>

<file path=xl/sharedStrings.xml><?xml version="1.0" encoding="utf-8"?>
<sst xmlns="http://schemas.openxmlformats.org/spreadsheetml/2006/main" count="887" uniqueCount="381">
  <si>
    <t>Wykopy oraz przekopy wykonywane na odkład koparkami podsiębiernymi, koparką 0,25-0,60m3, głębokość do 3m, kategoria gruntu III-IV. Wykopy mechaniczne 90%</t>
  </si>
  <si>
    <t>Wykopy oraz przekopy wykonywane na odkład koparkami podsiębiernymi, koparką 1,20-2,50m3, głębokość do 4m, kategoria gruntu III-IV.</t>
  </si>
  <si>
    <t>Wykopy liniowe szerokości 0,8-2,5m o ścianach pionowych z ręcznym wydobyciem urobku w gruntach suchych, głębokości do 3,0m, kategoria gruntu III-IV. Wykopy ręczne 10%.</t>
  </si>
  <si>
    <t>Umocnienie ścian wykopów wraz z rozbiórką palami szalunkowymi stalowymi (wypraskami) w gruntach suchych, szerokość do 1m, umocnienie ażurowe w gruncie kategorii III-IV, głębokość do 3m.</t>
  </si>
  <si>
    <t>Umocnienie ścian wykopów wraz z rozbiórką palami szalunkowymi stalowymi (wypraskami) w gruntach suchych, szerokość do 1m, umocnienie pełne w gruncie kategorii I-IV, głębokość do 6m.</t>
  </si>
  <si>
    <t>Pompowanie próbne pomiarowe lub oczyszczające, otwory o średnicy 150-500mm.</t>
  </si>
  <si>
    <t>Zasypywanie wykopów szerokości 0,8-2,5m o ścianach pionowych, głębokość do 3,0-m, kategoria gruntu III-IV. Zasypanie ręczne 10%</t>
  </si>
  <si>
    <t>Zasypywanie wykopów szerokości 0,8-2,5m o ścianach pionowych, głębokość do 9,0m, kategoria gruntu III-IV.</t>
  </si>
  <si>
    <t>Roboty ziemne koparkami podsiębiernymi z transportem urobku sam. samowył. do 1km, w ziemi uprzednio zmagazynowanej w hałdach, koparka 0,60m3, grunt kategorii I-III, spycharka 55-kW, samochód do 5t. Odwóz nadmiaru gruntu.</t>
  </si>
  <si>
    <t>Nakłady uzupełniające za każdy dalszy rozpoczęty 1 km odległości transportu ponad 1 km samochodami samowyładowczymi, drogi o nawierzchni utwardzonej, kategoria gruntu I-IV, samochód do 5t. Odwóz gruntu na odl. 5 km.</t>
  </si>
  <si>
    <t>Podłoża i obsypki z kruszyw naturalnych dowiezionych, piasek. Podsypka piaskowa pod rury o gr. 20 cm.</t>
  </si>
  <si>
    <t>Analogia/Obsypka kanałów piaskiem.</t>
  </si>
  <si>
    <t>Analogia/Rura kanalizacyjna PP 2-ścienna o średnicy 600 mm</t>
  </si>
  <si>
    <t>Analogia/Rura kanalizacyjna PP 2-ścienna o średnicy 300 mm</t>
  </si>
  <si>
    <t>Analogia/Rura kanalizacyjna PP 2-ścienna o średnicy 200 mm</t>
  </si>
  <si>
    <t>Analogia/Rura kanalizacyjna PP 2-ścienna o średnicy 150 mm</t>
  </si>
  <si>
    <t>Analogia/Rura kanalizacyjna kamionkowa przeciskowa o średnicy 600 mm</t>
  </si>
  <si>
    <t>Analogia/Rura kanalizacyjna PE 100 PN10 Dz 315x18,7</t>
  </si>
  <si>
    <t>Analogia/Rura kanalizacyjna PE Dz 315x28,6 TS</t>
  </si>
  <si>
    <t>Analogia/Rura ciśnieniowa kanalizacyjna PE 100 PN10 Dz 280x16,6</t>
  </si>
  <si>
    <t>Analogia/Rura ciśnieniowa kanalizacyjna PE Dz 90x8,2 TS</t>
  </si>
  <si>
    <t>Analogia/Kolano elektrooporowe 90 PE100 Dz 280 mm</t>
  </si>
  <si>
    <t>Analogia/Kolano elektrooporowe 60 PE100 Dz 280 mm</t>
  </si>
  <si>
    <t>Analogia/Kolano elektrooporowe 45 PE100 Dz 280 mm</t>
  </si>
  <si>
    <t>Analogia/Kolano elektrooporowe 30 PE100 Dz 280 mm</t>
  </si>
  <si>
    <t>Analogia/Kolano elektrooporowe 60 PE100 Dz 90 mm</t>
  </si>
  <si>
    <t>Analogia/Kolano elektrooporowe 45 PE100 Dz 90 mm</t>
  </si>
  <si>
    <t>Analogia/Redukcja PP DN600/DN500 mm</t>
  </si>
  <si>
    <t>Analogia/Zasuwa typu "E" kołnierzowa z obudową montowana na rurociągach PVC i PE, o średnicy 300mm</t>
  </si>
  <si>
    <t>Analogia/Zasuwa typu "E" kołnierzowa z obudową montowana na rurociągach PVC i PE, o średnicy 80mm</t>
  </si>
  <si>
    <t>Analogia/Tuleja kołnierzowa PE100 SDR 17 Dz315/DN300</t>
  </si>
  <si>
    <t>Analogia/Tuleja kołnierzowa PE100 SDR 17 Dz280/DN250</t>
  </si>
  <si>
    <t>Analogia/Kołnierz luźny stalowy galwanizowany Dz315/DN300</t>
  </si>
  <si>
    <t>Analogia/Kołnierz luźny stalowy galwanizowany Dz280/DN250</t>
  </si>
  <si>
    <t>Analogia/Trójnik stalowy kołnierzowy DN250/DN80</t>
  </si>
  <si>
    <t>Analogia/Kompensator gumowy DN250</t>
  </si>
  <si>
    <t>Analogia/Króciec stalowy kołnierzowy z szybkozłączką</t>
  </si>
  <si>
    <t>Analogia/Oznakowanie trasy kanału ułożonego w ziemi taśma z tworzywa sztucznego</t>
  </si>
  <si>
    <t>Połączenie rur polietylenowych, ciśnieniowych PE, PEHD metodą zgrzewania czołowego, o średnicy 280mm, z agregatem</t>
  </si>
  <si>
    <t>złącze</t>
  </si>
  <si>
    <t>Połączenie rur polietylenowych, ciśnieniowych PE, PEHD metodą zgrzewania czołowego, o średnicy 90mm, z agregatem</t>
  </si>
  <si>
    <t>Analogia/Blok betonowy podporowy z betonu kl. B20</t>
  </si>
  <si>
    <t>Analogia/Studnie odwadniająca z kręgów betonowych w gotowym wykopie, średnica 1500mm</t>
  </si>
  <si>
    <t>Analogia/Studnie rozprężna z kręgów betonowych w gotowym wykopie, średnica 1500mm</t>
  </si>
  <si>
    <t>Analogia/Studnia z kręgów betonowych w gotowym wykopie, średnica 1200mm</t>
  </si>
  <si>
    <t>Analogia/Studnia z kręgów betonowych w gotowym wykopie, średnica 1000mm</t>
  </si>
  <si>
    <t>Analogia/ Pompownia ścieków (dwie pompy) wraz ze zbiornikiem z polimerobetonu o średnicy 1500 mm, kompletna z orurowaniem, armatura, sterowaniem, dostawą i montażem wg projektu.</t>
  </si>
  <si>
    <t>Analogia/Tłocznia ścieków z polimerobetonu z kompletnym wyposażeniem.</t>
  </si>
  <si>
    <t>próba</t>
  </si>
  <si>
    <t>Analogia/Próba szczelności instalacji wodociągowych z rur z tworzyw sztucznych, próba zasadnicza (pulsacyjna), DN 300</t>
  </si>
  <si>
    <t>Analogia/Próba szczelności instalacji wodociągowych z rur z tworzyw sztucznych, próba zasadnicza (pulsacyjna), DN 200</t>
  </si>
  <si>
    <t>Analogia/Próba szczelności instalacji wodociągowych z rur z tworzyw sztucznych, próba zasadnicza (pulsacyjna), DN 150</t>
  </si>
  <si>
    <t>Analogia/Próba szczelności instalacji wodociągowych z rur kamionkowych, próba zasadnicza (pulsacyjna), DN 600</t>
  </si>
  <si>
    <t>Analogia/Przewierty maszyną do wierceń poziomych WP 30/60, rurami Dz90x8,2mm, TS, grunt kategorii I - II - przejście pod "rowem Klasztornym".</t>
  </si>
  <si>
    <t>Przeciąganie rurociągów prowadzonych w rurach ochronnych, Dn100-300mm.</t>
  </si>
  <si>
    <t>Wykopy jamiste wykonywane na odkład koparkami podsiębiernymi, koparka 1,20m3, głębokość do 5m, kategoria gruntu I-II.</t>
  </si>
  <si>
    <t>Zasypanie wykopów fundamentowych podłużnych, punktowych, rowów, wykopów obiektowych, spycharki, grubość w stanie luźnym 30cm, kategoria gruntu I-II.</t>
  </si>
  <si>
    <t>Zagęszczanie nasypów, ubijakiem mechanicznym, grunt spoisty kategorii III.</t>
  </si>
  <si>
    <t>Umocnienie ścian wykopów szer. do 1.0 m w gruntach nawodnionych grodzicami wbijanymi pionowo wraz z wyciąganiem grodzic głębokość wykopu do 6 m; kat. gruntu I-III.</t>
  </si>
  <si>
    <t>Montaż i demontaż konstrukcji podwieszeń rurociągów i kanałów,  montaż: rozpiętość 4,0 m (wodociąg 4, gazociąg niskopr. 4)</t>
  </si>
  <si>
    <t>Montaż i demontaż konstrukcji podwieszeń rurociągów i kanałów, demontaż: rozpiętość 4,0 m</t>
  </si>
  <si>
    <t>Montaż i demontaż konstrukcji podwieszeń kabli energetycznych i telekomunikacyjnych, typ lekki, montaż: rozpiętość 11,0m</t>
  </si>
  <si>
    <t>Montaż i demontaż konstrukcji podwieszeń kabli energetycznych i telekomunikacyjnych, typ lekki, demontaż: rozpiętość 11,0m</t>
  </si>
  <si>
    <t>Analogia/Rury ochronne dwudzielne AROT, średnica 110 mm</t>
  </si>
  <si>
    <t>Analogia/Rury ochronne PEHD</t>
  </si>
  <si>
    <t>Ogrodzenie z siatki na słupkach stalowych obsadzonych w cokole (rozstaw słupków co 2,4m), wysokość elementu do 2m</t>
  </si>
  <si>
    <t>Cokoły z fundamentami, cokoły betonowe 0,20x0,30m, fundament 0,20x0,80m</t>
  </si>
  <si>
    <t>Warstwy odcinające, zagęszczanie mechanicznie, warstwa po zagęszczeniu 15cm, miał kamienny - droga o nawierzchni utwardzonej</t>
  </si>
  <si>
    <t>Nawierzchnie z kamienia tłuczonego, warstwa dolna, po uwałowaniu 15cm - droga o nawierzchni utwardzonej</t>
  </si>
  <si>
    <t>Podbudowy z kruszyw, tłuczeń, warstwa górna, dodatek za każdy dalszy 1cm grubości - droga o nawierzchni utwardzonej</t>
  </si>
  <si>
    <t>Nawierzchnie z kamienia tłuczonego, warstwa górna, po uwałowaniu 10cm - droga o nawierzchni utwardzonej</t>
  </si>
  <si>
    <t>Nawierzchnie z kamienia tłuczonego, warstwa, po uwałowaniu 20cm - pobocze - drogi o nawierzchni utwardzonej</t>
  </si>
  <si>
    <t>Krawężniki betonowe bez ław, wystające 15x30cm, podsypka cementowo-piaskowa - droga o nawierzchni utwardzonej</t>
  </si>
  <si>
    <t>Obrzeża betonowe, 30x8cm, podsypka piaskowa, wypełnienie spoin zaprawą cementową - droga o nawierzchni utwardzonej</t>
  </si>
  <si>
    <t>Podbudowy z kruszyw łamanych, warstwa dolna, po zagęszczeniu 20cm - odtworzenie nawierzchni przy istniejącej studni w drodze gminnej o nawierzchni bitumicznej</t>
  </si>
  <si>
    <t>Podbudowy z kruszyw łamanych, warstwa dolna, po zagęszczeniu 15cm - odtworzenie nawierzchni przy istniejącej studni w drodze gminnej o nawierzchni bitumicznej</t>
  </si>
  <si>
    <t>Podbudowy betonowe, z dylatacją, grubość warstwy po zagęszczeniu 7-cm - odtworzenie nawierzchni przy istniejącej studni w drodze gminnej o nawierzchni bitumicznej</t>
  </si>
  <si>
    <t>Nawierzchnie z mieszanek mineralno-asfaltowych dostarczanych z wytwórni o wydajności 100t/h, warstwa ścieralna, grubość po zagęszczeniu 5cm, masa mineralno-smołowa grysowa, samochód 10-15t</t>
  </si>
  <si>
    <t>Skropienie nawierzchni asfaltem - odtworzenie nawierzchni przy istniejącej studni w drodze gminnej o nawierzchni bitumicznej</t>
  </si>
  <si>
    <t>Analogia/Warstwy odcinające, zagęszczanie mechanicznie, warstwa po zagęszczeniu 25cm, - plac P1, P2, zjazd do tłoczni P1</t>
  </si>
  <si>
    <t>Podbudowy z kruszyw łamanych, warstwa dolna, po zagęszczeniu 20cm - plac P1, P2, zjazd do tłoczni P1</t>
  </si>
  <si>
    <t>Warstwy podsypkowe, podsypka piaskowa, zagęszczanie mechaniczne, po zagęszczeniu 5cm - plac P1, P2, zjazd do tłoczni P1</t>
  </si>
  <si>
    <t>Analogia/Nawierzchnie z kostki betonowej na podsypce cementowo - piaskowej, kostka nieregularna, wysokość 8cm - plac P1, P2</t>
  </si>
  <si>
    <t>Nawierzchnie z kostki kamiennej na podsypce cementowo - piaskowej, kostka nieregularna, wysokość 8cm - zjazd do P1</t>
  </si>
  <si>
    <t>Nawierzchnie z kamienia tłuczonego, warstwa dolna, po uwałowaniu 20cm - pobocza</t>
  </si>
  <si>
    <t>Ławy pod krawężniki, betonowa zwykła - teren pomponi, tłoczni i zjazdów</t>
  </si>
  <si>
    <t>Krawężniki betonowe, wystające 15x30-cm na podsypce cementowo-piaskowej - teren pompowni, tłoczni i zjazdów</t>
  </si>
  <si>
    <t>Analogia/Ogrodzenie - wrota stalowe o wymiarach 2x1,750m</t>
  </si>
  <si>
    <t>Analogia/Ogrodzenie - wrota stalowe o wymiarach 2x1,50m</t>
  </si>
  <si>
    <t>Analogia/Ogrodzenie - furtka o wymiarach 1,50mx0,90m</t>
  </si>
  <si>
    <t>Obrzeża betonowe, 30x8-cm, podsypka piaskowa, wypełnienie spoin zaprawą cementową</t>
  </si>
  <si>
    <t>CVP 45111000-8 Rozbiórka elementów nawierzchni, ogrodzeń wraz z odwozem i utylizacją odpadów oraz robotami towarzyszącymi</t>
  </si>
  <si>
    <t>CVP 45111000-8 Roboty ziemne (wykop, zasyp) i odwodnieniowe wraz z robotami towarzyszącymi</t>
  </si>
  <si>
    <t>CVP 45232000-2 Montaż kanałów sieci kanalizacyjnej wraz z robotami towarzyszącymi</t>
  </si>
  <si>
    <t>CVP 45232000-2 Przewierty pod infrastrukturą nadziemną oraz skrzyżowania z istniejącym uzbrojeniem terenu wraz z robotami towarzyszącymi</t>
  </si>
  <si>
    <t>CVP 45233000-9 Roboty odtworzeniowe nawierzchni terenu wraz z robotami towarzyszącymi</t>
  </si>
  <si>
    <t>CVP 45233000-9 Roboty odtworzeniowe i zagospodarowania końcowego terenu wraz z robotami towarzyszącymi dla pompowni ścieków</t>
  </si>
  <si>
    <t>PRZEDMIAR ROBÓT DLA SIECI I OBIEKTÓW NR P - 1.1/3</t>
  </si>
  <si>
    <t>P-1.1/3</t>
  </si>
  <si>
    <t>Przebudowa ciągu kanalizacyjnego o przekroju 2100x1200 mm pomiędzy ul. Mickiewicza i ul. Słowackiego w Kętach</t>
  </si>
  <si>
    <t>PRZEDMIAR ROBÓT DLA SIECI I OBIEKTÓW NR P - 1.1/1</t>
  </si>
  <si>
    <t>Lp.</t>
  </si>
  <si>
    <t>Kod pozycji</t>
  </si>
  <si>
    <t>Numer ST</t>
  </si>
  <si>
    <t>Dział/Temat</t>
  </si>
  <si>
    <t>Jedn.</t>
  </si>
  <si>
    <t>Ilość</t>
  </si>
  <si>
    <t>Cena jedn.</t>
  </si>
  <si>
    <t>Wartość netto</t>
  </si>
  <si>
    <t>CVP 45113000-2 Roboty na placu budowy - oznakowanie placu budowy</t>
  </si>
  <si>
    <t>Oznakowanie placu budowy - barierki ochronne z desek na słupkach drewnianych - budowa.</t>
  </si>
  <si>
    <t>m</t>
  </si>
  <si>
    <t>Znaki drogowe podświetlane - budowa - montowane na barierkach ochronnych na każdą studnię</t>
  </si>
  <si>
    <t>szt.</t>
  </si>
  <si>
    <t>Znaki drogowe podświetlane - rozebranie</t>
  </si>
  <si>
    <t>Barierki ochronne z desek na słupkach drewnianych - rozebranie</t>
  </si>
  <si>
    <t>CVP 45111000-8 Rozbiórka elementów nawierzchni, demontaż kanałów oraz studni wraz z odwozem i utylizacją odpadów oraz robotami towarzyszącymi</t>
  </si>
  <si>
    <t>Mechaniczne rozebranie nawierzchni z mieszanek mineralno-bitumicznych o grubości 3 cm</t>
  </si>
  <si>
    <r>
      <t>m</t>
    </r>
    <r>
      <rPr>
        <vertAlign val="superscript"/>
        <sz val="9"/>
        <color indexed="8"/>
        <rFont val="Arial"/>
        <family val="2"/>
      </rPr>
      <t>2</t>
    </r>
  </si>
  <si>
    <t>Transport gruzu z terenu rozbiórki przy ręcznym załadowaniu i wyładowaniu samochodem dostawczym na odległość do 1 km</t>
  </si>
  <si>
    <r>
      <t>m</t>
    </r>
    <r>
      <rPr>
        <vertAlign val="superscript"/>
        <sz val="9"/>
        <color indexed="8"/>
        <rFont val="Arial"/>
        <family val="2"/>
      </rPr>
      <t>3</t>
    </r>
  </si>
  <si>
    <t>Transport gruzu z terenu rozbiórki przy ręcznym załadowaniu i wyładowaniu samochodem dostawczym - dodatek za każdy następny rozpoczęty 1 km.</t>
  </si>
  <si>
    <t>Rozebranie nawierzchni z kostki betonowej 14x12 cm lub żużlowej 14x14 cm na podsypce piaskowej z wypełnieniem spoin piaskiem</t>
  </si>
  <si>
    <t>Ręczne wykopy ciągłe lub jamiste ze skarpami o szer.dna do 1.5m ze złożeniem urobku na odkład (kat.gr.III)-dod.za każde dalsze 0.5m głębok. Usunięcie ziemi bezpośrednio z pod rurociągu.</t>
  </si>
  <si>
    <t>Wywóz ziemi samochodami skrzyniowymi na odległość do 1 km grunt.kat. IV Usunięcie ziemi bezpośrednio z pod rurociągu.</t>
  </si>
  <si>
    <t>Składowanie ziemi z wykopu. Usunięcie ziemi bezpośrednio z pod rurociągu.</t>
  </si>
  <si>
    <t>kpl.</t>
  </si>
  <si>
    <r>
      <t>m</t>
    </r>
    <r>
      <rPr>
        <vertAlign val="superscript"/>
        <sz val="9"/>
        <rFont val="Arial"/>
        <family val="2"/>
      </rPr>
      <t xml:space="preserve">3 </t>
    </r>
  </si>
  <si>
    <r>
      <t>m</t>
    </r>
    <r>
      <rPr>
        <vertAlign val="superscript"/>
        <sz val="9"/>
        <rFont val="Arial"/>
        <family val="2"/>
      </rPr>
      <t>3</t>
    </r>
  </si>
  <si>
    <t>CVP 45111000-8 Roboty ziemne (wykop, zasyp) i odwodnieniowe wraz z robotami towarzyszącymi dla planowanej modernizacji sieci kanalizacyjnej</t>
  </si>
  <si>
    <t>Wywóz ziemi samochodami skrzyniowymi na odległość do 1 km grunt.kat. IV Usunięcie ziemi bezpośrednio z nad rurociągu</t>
  </si>
  <si>
    <t>Montaż pełnego umocnienia pionowych ścian wykopu szalunkamiu KRINGS wraz z nadstawką</t>
  </si>
  <si>
    <t>Pełne umocnienie pionowych ścian wykopu szalunkami KRINGS -16 szalunków na okres 5 dni</t>
  </si>
  <si>
    <t>Demontaż pełnego umocnienia pionowych ścian wykopu szalunkamiu KRINGS wraz z nadstawką</t>
  </si>
  <si>
    <t>Igłofiltry o śr. do 50 mm wpłukiwane w grunt z obsypką na głębokość do 6 m</t>
  </si>
  <si>
    <t>Drenaż - podsypka filtracyjna z piasku w gotowym suchym wykopie z przygotowaniem kruszywa nadstpka nad ułożonym rurociągiem.</t>
  </si>
  <si>
    <t>Zagęszczenie nasypów ubijakami mechanicznymi; grunty sypkie kat. I-III.</t>
  </si>
  <si>
    <t>CVP 45232000-2 Montaż kanałów grawitacyjnych wraz z robotami towarzyszącymi dla planowanej modernizacji sieci kanalizacyjnej</t>
  </si>
  <si>
    <t>Drenaż - podsypka filtracyjna z piasku w gotowym suchym wykopie z przygotowaniem kruszywa</t>
  </si>
  <si>
    <t>Ręczne profilowanie i zagęszczenie podłoża pod warstwy konstrukcyjne nawierzchni w gruncie kat. III-IV</t>
  </si>
  <si>
    <t>Kanały z rur PVC łączonych na wcisk o śr. zewn. 500 mm</t>
  </si>
  <si>
    <t>Kanały z rur PVC łączonych na wcisk o śr. zewn. 400 mm</t>
  </si>
  <si>
    <t>Kanały z rur PVC łączonych na wcisk o śr. zewn. 315 mm</t>
  </si>
  <si>
    <t>Kanały z rur PVC łączonych na wcisk o śr. zewn. 200 mm</t>
  </si>
  <si>
    <t>CVP 45232000-2 Montaż studzienek kanalizacyjnych różnych funkcji wraz z robotami towarzyszącymi dla planowanej modernizacji sieci kanalizacyjnej</t>
  </si>
  <si>
    <t xml:space="preserve">m </t>
  </si>
  <si>
    <t>szt</t>
  </si>
  <si>
    <t>stud.</t>
  </si>
  <si>
    <t xml:space="preserve">stud. </t>
  </si>
  <si>
    <t>Studnie rewizyjne z PVC o śred. 400 mm w gotowym wykopie 1,65m.</t>
  </si>
  <si>
    <t>Montaż wpustu deszczowego o śred. 600mm, Hc =1,0 m.</t>
  </si>
  <si>
    <t>CVP 45233000-9 Roboty odtworzeniowe i zagospodarowania końcowego terenu wraz z robotami towarzyszącymi dla planowanej modernizacji sieci kanalizacyjnej</t>
  </si>
  <si>
    <t>Podsypka cementowo-piaskowa z zagęszczeniem mechanicznym - 3 cm grubość warstwy po zagęszczeniu</t>
  </si>
  <si>
    <t>Nawierzchnia z kostki betonowej 14x12 cm na podsypce piaskowej z wypełnieniem spoin zaprawą cementową</t>
  </si>
  <si>
    <t>PRZEDMIAR ROBÓT DLA SIECI I OBIEKTÓW NR P - 1.1/2</t>
  </si>
  <si>
    <t>CVP 90640000-5 Czyszczenie kanałów ściekowych oraz studni kanalizacyjnych - czyszczenie eksploatacyjne oraz usuwanie osadów twardych</t>
  </si>
  <si>
    <t>(Hydromonitoring) - czyszczenie studni, komór połączeniowych powierzchni pionowych, skośnych i cylindrycznych metoda hydrościerną</t>
  </si>
  <si>
    <t>CVP 45111000-1 Rozbiórka elementów nawierzchni oraz studni wraz z odwozem i utylizacją odpadów oraz robotami towarzyszącymi</t>
  </si>
  <si>
    <t>CVP 45232000-2 Renowacja kanałów oraz studni kanalizacyjnych wraz z robotami towarzyszącymi dla planowanego do wykonania systemu kanalizacji ogólnospławnej</t>
  </si>
  <si>
    <t>Osadzenie stopni płaskich lub skrzynkowych w studzienkach i komorach.</t>
  </si>
  <si>
    <t>Demontaż by-passu po instalacji.</t>
  </si>
  <si>
    <t>CVP 45233000-9 Roboty odtworzeniowe i zagospodarowania końcowego terenu wraz z robotami towarzyszącymi dla planowanego do wykonania systemu kanalizacji ogólnospławnej</t>
  </si>
  <si>
    <t>Znaki drogowe podświetlane - budowa - montowane na barierkach ochronnych na każdą studnię.</t>
  </si>
  <si>
    <t>Znaki drogowe podświetlane - rozebranie.</t>
  </si>
  <si>
    <t>Barierki ochronne z desek na słupkach drewnianych - rozebranie.</t>
  </si>
  <si>
    <r>
      <t>m</t>
    </r>
    <r>
      <rPr>
        <vertAlign val="superscript"/>
        <sz val="9"/>
        <rFont val="Czcionka tekstu podstawowego"/>
        <family val="0"/>
      </rPr>
      <t>2</t>
    </r>
  </si>
  <si>
    <t>Mechaniczne rozebranie nawierzchni z mieszanek mineralno-bitumicznych o grubości 3 cm.</t>
  </si>
  <si>
    <t>Demontaż kominów włazowych - pokrywy nadstudzienne żelbetowe z pierścieniem odciążającym i włazem o średnicy 100 cm.</t>
  </si>
  <si>
    <t>Mechaniczne rozebranie nawierzchni z mieszanek mineralno-bitumicznych - dalszy 1 cm grubości.</t>
  </si>
  <si>
    <t>Transport gruzu z terenu rozbiórki przy ręcznym załadowaniu i wyładowaniu samochodem dostawczym na odległość do 1 km.</t>
  </si>
  <si>
    <t>Rozebranie nawierzchni z kostki betonowej 14x12 cm lub żużlowej 14x14 cm na podsypce piaskowej z wypełnieniem spoin piaskiem.</t>
  </si>
  <si>
    <t>Wymiana włazów - Kominy włazowe z kręgów betonowych - pokrywa nadstudzienna żelbetowych z pierścieniem odciążającym i wlazem dla kominów o średnicy 100 cm.</t>
  </si>
  <si>
    <t>Podsypka cementowo-piaskowa z zagęszczeniem mechanicznym - 3 cm grubość warstwy po zagęszczeniu.</t>
  </si>
  <si>
    <t>Nawierzchnia z kostki betonowej 14x12 cm na podsypce piaskowej z wypełnieniem spoin zaprawą cementową.</t>
  </si>
  <si>
    <t>Nawierzchnia z mieszanek mineralno-bitumicznych grysowych - warstwa wiążąca asfaltowa - grubość po zagęszcz. 4 cm.</t>
  </si>
  <si>
    <t>Nawierzchnia z mieszanek mineralno-bitumicznych grysowych - warstwa ścieralna asfaltowa - grubość po zagęszcz. 3 cm.</t>
  </si>
  <si>
    <t>Demontaż studni rewizyjnych z kręgów betonowych o śr. 1000 mm w gotowym wykopie o głęb. do 2,10 m.</t>
  </si>
  <si>
    <t>Wywiezienie samochodami skrzyniowymi gruzu z rozbieranych konstrukcji żwirobetonowych i żelbetowych na odległość do 1 km.</t>
  </si>
  <si>
    <t>Wywóz ziemi samochodami skrzyniowymi - za każdy nast. 1 km.</t>
  </si>
  <si>
    <t>Zasypywanie wykopów liniowych o ścianach pionowych głębokości do 3.0 m kat.gr.III-IV</t>
  </si>
  <si>
    <t>Wykonanie bypassów i przepompowanie ścieków przed instalacją (współczynnik- 5% wykorzystania materiału na każdy proces czyszczenia).</t>
  </si>
  <si>
    <t>Demontaż bypassu po instalacji.</t>
  </si>
  <si>
    <t>Demontaż rurociągu betonowego kielichowego o średnicy nominalnej 400 mm uszczelnionego zaprawą cementową.</t>
  </si>
  <si>
    <t>Wywiezienie samochodami skrzyniowymi gruzu z rozbieranych konstrukcji - za każdy następny 1 km.</t>
  </si>
  <si>
    <t>Demontaż rurociągu betonowego kielichowego o średnicy nominalnej 500 mm uszczelnionego zaprawą cementową.</t>
  </si>
  <si>
    <t>Demontaż rurociągu kamionkowego kielichowego o śr.nom. 200 mm uszczelnionego cementem.</t>
  </si>
  <si>
    <t>Składowanie gruzu z rurociągów na wysypisku.</t>
  </si>
  <si>
    <t>Demontaż rurociągu betonowego kielichowego o śr.nom. 300 mm uszczelnionego zaprawą cementową.</t>
  </si>
  <si>
    <r>
      <t>Wykopy oraz przekopy wykonywane koparkami podsiębiernymi 0.25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na odkład w gruncie kat.I-II</t>
    </r>
  </si>
  <si>
    <t>RAZEM P-1.1/1 do przeniesienia do tabeli zbiorczej:</t>
  </si>
  <si>
    <t>RAZEM P-1.1/2 do przeniesienia do tabeli zbiorczej:</t>
  </si>
  <si>
    <t>TABELA WARTOŚCI ELEMENTÓW SCALONYCH</t>
  </si>
  <si>
    <t>Nr przedmiaru</t>
  </si>
  <si>
    <t>Wyszczególnienie</t>
  </si>
  <si>
    <t>Wartość*
[PLN]</t>
  </si>
  <si>
    <t>P-1.0/1</t>
  </si>
  <si>
    <t>Koszty ogólne</t>
  </si>
  <si>
    <t>*) Ceny jednostkowe i wartość należy podać z dokładnością do dwóch miejsc po przecinku</t>
  </si>
  <si>
    <t>PRZEDMIAR ROBÓT NUMER P-1.0/1</t>
  </si>
  <si>
    <t>Jednostka    Ilość</t>
  </si>
  <si>
    <t>Wartość PLN</t>
  </si>
  <si>
    <t>WYMAGANIA OGÓLNE</t>
  </si>
  <si>
    <t>P-1.0/1-1</t>
  </si>
  <si>
    <t>ST-00</t>
  </si>
  <si>
    <t>Koszt zawarcia Ubezpieczeń zgodnie 
z Warunkami Kontraktu</t>
  </si>
  <si>
    <t>ryczałt</t>
  </si>
  <si>
    <t>P-1.0/1-2</t>
  </si>
  <si>
    <t>Koszt uzyskania wszystkich wymaganych gwarancji, zgodnie z Warunkami Kontraktu</t>
  </si>
  <si>
    <t>P-1.0/1-3</t>
  </si>
  <si>
    <t xml:space="preserve">Koszt wykonania Dokumentacji Wykonawcy (projekt organizacji robót, instrukcje DTR, rysunki, itp.) oraz uzyskania wszelkich pozwoleń i uzgodnień oraz nadzorów użytkowników </t>
  </si>
  <si>
    <t>P-1.0/1-4</t>
  </si>
  <si>
    <t>Koszt wykonania 6 egzemplarzy Dokumentacji Powykonawczej w wersji papierowej i cyfrowej</t>
  </si>
  <si>
    <t>P-1.0/1-5</t>
  </si>
  <si>
    <t>Szkolenie personelu Zamawiającego</t>
  </si>
  <si>
    <t>P-1.0/1-6</t>
  </si>
  <si>
    <t>Koszty wykonania i umieszczenia wszystkich tablic informacyjnych budowy</t>
  </si>
  <si>
    <t>P-1.0/1-7</t>
  </si>
  <si>
    <t xml:space="preserve">Próby końcowe </t>
  </si>
  <si>
    <t>P-1.0/1-8</t>
  </si>
  <si>
    <t>Koszty specjalistycznych utylizacji wszelkich wytworzonych lub uzyskanych w trakcie prowadzenia robót odpadów</t>
  </si>
  <si>
    <t>OPRACOWANIA I PRACE GEODEZYJNO - KARTOGRAFICZNE</t>
  </si>
  <si>
    <t>P-1.0/1-9</t>
  </si>
  <si>
    <t>ST-00                      ST-01</t>
  </si>
  <si>
    <t>Prace geodezyjne</t>
  </si>
  <si>
    <t>ORGANIZACJA I ZABEZPIECZENIE RUCHU</t>
  </si>
  <si>
    <t>P-1.0/1-10</t>
  </si>
  <si>
    <t>P-1.0/1-11</t>
  </si>
  <si>
    <t>Koszt objazdów dla sieci komunikacyjnych, koszt oznakowania i zabezpieczenia dróg zgodnie z Projektem Organizacji Ruchu na czas budowy</t>
  </si>
  <si>
    <t>ZAJĘCIE PASA DROGOWEGO</t>
  </si>
  <si>
    <t>P-1.0/1-12</t>
  </si>
  <si>
    <t>Koszt kładek dla pieszych, barierek ochronnych, koszt zajęcia pasa drogowego</t>
  </si>
  <si>
    <t>P-1.0/1-13</t>
  </si>
  <si>
    <t>MATERIAŁY EKSPLOATACYJNE</t>
  </si>
  <si>
    <t>P-1.0/1-15</t>
  </si>
  <si>
    <t xml:space="preserve">Koszt zakupu wody wodociągowej oraz koszt zrzutu ścieków do kanalizacji </t>
  </si>
  <si>
    <t>RAZEM P-1.0/1 do przeniesienia do tabeli zbiorczej</t>
  </si>
  <si>
    <t>P-1.1/1</t>
  </si>
  <si>
    <t>Wymiana i budowa kanału w wykopie otwartym wraz z budową i wymianą studni kanalizacyjnych</t>
  </si>
  <si>
    <t>Renowacja kanału metodą bezwykopową wraz z renowacją studni kanalizacyjnych</t>
  </si>
  <si>
    <t>P-1.1/2</t>
  </si>
  <si>
    <t>P-1.1/1 -</t>
  </si>
  <si>
    <t>Koszty robót dla zadania: Modernizacja sieci kanalizacyjnej w mieście Kęty.</t>
  </si>
  <si>
    <t>P-1.1/2 -</t>
  </si>
  <si>
    <t>Tynki ścian powłoką chemoodporną studni.</t>
  </si>
  <si>
    <t>Wykonanie by-passów i przepompowanie ścieków przed instalacją.</t>
  </si>
  <si>
    <t>Inspekcja telewizyjna CCTV przed wykonaniem renowacji kanału.</t>
  </si>
  <si>
    <t>Montaż wykładziny z rur spiralnie zwijanych - renowacja kanału 1000/1720 mm.</t>
  </si>
  <si>
    <t>Instalacja rękawa CIPP UV DN300 gr. 5,0 mm.</t>
  </si>
  <si>
    <t>Instalacja rękawa CIPP UV DN300 gr. 6,0 mm.</t>
  </si>
  <si>
    <t>Instalacja rękawa CIPP UV DN200 gr. 4,0 mm.</t>
  </si>
  <si>
    <t>Instalacja rękawa CIPP UV DN250 gr. 4,5 mm.</t>
  </si>
  <si>
    <t>Instalacja rękawa CIPP UV DN400 gr. 7,0 mm.</t>
  </si>
  <si>
    <t>Instalacja rękawa CIPP UV DN500 gr. 9,0 mm.</t>
  </si>
  <si>
    <t>Instalacja rękawa CIPP (filc) 800/1400 gr. 19,0 mm.</t>
  </si>
  <si>
    <t>Instalacja rękawa CIPP (filc) DN800 gr. 26,0 mm.</t>
  </si>
  <si>
    <t>Instalacja rękawa CIPP UV DN1000 gr. 17,0 mm.</t>
  </si>
  <si>
    <t>Uszczelnienie włączeń przykalików metodą kształtki kapeluszowej.</t>
  </si>
  <si>
    <t>Punktowa naprawa kanału metodą pakera.</t>
  </si>
  <si>
    <t>Inspekcja telewizyjna CCTV po wykonaniu renowacji kanału.</t>
  </si>
  <si>
    <t>Renowacja studni - wycięcie pręta złazowego w studni - odległość między stopniami 0,3m - wg. normy.</t>
  </si>
  <si>
    <t>r-g</t>
  </si>
  <si>
    <t>Ręczne kopanie rowów dla kabli w gruncie kategorii IV</t>
  </si>
  <si>
    <t>Nasypanie warstwy piasku na dnie rowu kablowego o szerokości do 0,4m</t>
  </si>
  <si>
    <t>Ręczne układanie w rowach kablowych kabli wielożyłowych o masie do 1kg/m, z przykryciem folią kalandrowaną z PCW uplastycznionego, o grubości powyżej 0,4-0,6mm - kable dostarczone wraz z pompą.</t>
  </si>
  <si>
    <t>Mechaniczne przewierty dla rur pod obiektami - za pierwszą rurę o średnicy do 100mm pod ciekiem</t>
  </si>
  <si>
    <t>Ręczne zasypywanie rowów dla kabli w gruncie kategorii IV</t>
  </si>
  <si>
    <t>Montaż fundamentu prefabrykowanego betonowego o objętości w wykopie do 0,25m3 w gruncie kategorii IV pod rozdzielnice - montaż fundamentu pod rozdzielnicę SZS.</t>
  </si>
  <si>
    <t>Montaż rozdzielnicy SZS (sterowanie i skrzynia dostarczona wraz z pompami) oraz zabudowa aparatury sterujacej z wyposażeniem wg projektu (gniazda wtyczkowe, sterowanie oswietleniem, podłaczenie agregatu).</t>
  </si>
  <si>
    <t>kpl</t>
  </si>
  <si>
    <t>odcinek</t>
  </si>
  <si>
    <t>pomiar</t>
  </si>
  <si>
    <r>
      <t>Ręczne układanie w rowach kablowych kabli wielożyłowych o masie do 0,5kg/m, z przykryciem folią kalandrowaną z PCW uplastycznionego, o grubości powyżej 0,4-0,6mm - dla kabla YKY 5x10mm2 od złącza pomiarowego do SZS YKY 4x10mm2 oraz YKY 5x16mm</t>
    </r>
    <r>
      <rPr>
        <vertAlign val="superscript"/>
        <sz val="9"/>
        <rFont val="Arial"/>
        <family val="2"/>
      </rPr>
      <t>2</t>
    </r>
  </si>
  <si>
    <r>
      <t>Ręczne układanie w rowach kablowych kabli wielożyłowych o masie do 0,5kg/m, z przykryciem folią kalandrowaną z PCW uplastycznionego, o grubości powyżej 0,4-0,6mm dla kabla YKY 3x2,5mm</t>
    </r>
    <r>
      <rPr>
        <vertAlign val="superscript"/>
        <sz val="9"/>
        <rFont val="Arial"/>
        <family val="2"/>
      </rPr>
      <t>2</t>
    </r>
  </si>
  <si>
    <r>
      <t>Ręczne układanie kabli o masie do 1kg/m w rowach kablowych z przykryciem folią kalandrowaną z PCW uplastycznionego YAKY 4x35mm</t>
    </r>
    <r>
      <rPr>
        <vertAlign val="superscript"/>
        <sz val="9"/>
        <rFont val="Arial"/>
        <family val="2"/>
      </rPr>
      <t>2</t>
    </r>
  </si>
  <si>
    <r>
      <t>Układanie kabli o masie do 1kg/m w rurach, pustakach lub kanałach zamkniętych YAKY 4x35mm</t>
    </r>
    <r>
      <rPr>
        <vertAlign val="superscript"/>
        <sz val="9"/>
        <rFont val="Arial"/>
        <family val="2"/>
      </rPr>
      <t>2</t>
    </r>
  </si>
  <si>
    <t>Montaż latarń oświetleniowych parkowych (ogrodowych) z ustawieniem fundamentu prefabrykowanego - słup z fundamentem S-45.</t>
  </si>
  <si>
    <t>Montaż opraw oświetlenia zewnętrznego na słupie - oprawa OCP 70.</t>
  </si>
  <si>
    <r>
      <t>Montaż przewodów do opraw oświetleniowych wciąganych w słupy, rury osłonowe i wysięgniki przy wysokości latarni do 7m YDYpżo 3x1,5mm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</t>
    </r>
  </si>
  <si>
    <t>Montaż tablic bezpiecznikowych wnękowych IZK-1.</t>
  </si>
  <si>
    <r>
      <t>Obróbka na sucho kabli energetycznych miedzianych, na napięcie do 1kV, o izolacji i powłoce z tworzyw sztucznych, 4-żyłowych o przekroju żyły do 16mm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</t>
    </r>
  </si>
  <si>
    <t>Podłączenie przewodów kabelkowych o przekroju do 16mm w powłoce polwinitowej pod zaciski lub bolce.</t>
  </si>
  <si>
    <t>Podłączenie przewodów kabelkowych o przekroju do 2,5mm2 w powłoce polwinitowej pod zaciski lub bolce.</t>
  </si>
  <si>
    <t>Montaż uziomu powierzchniowego w wykopie o głębokości do 0,8m w gruncie kategorii IV.</t>
  </si>
  <si>
    <r>
      <t>Łączenie przewodów instalacji odgromowej lub przewodów wyrównawczych w wykopie - bednarka o przekroju do 120mm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</t>
    </r>
  </si>
  <si>
    <t>Badanie linii kablowej 4 żyłowej niskiego napięcia.</t>
  </si>
  <si>
    <t>Pomiar rezystancji izolacji instalacji elektrycznych, obwodów 3-fazowych, pomiar pierwszy.</t>
  </si>
  <si>
    <t>Pomiar rezystancji izolacji instalacji elektrycznych, obwodów 3-fazowych, dodatek za każdy następny pomiar.</t>
  </si>
  <si>
    <t>Sprawdzenie samoczynnego wyłączenia zasilania, pomiar pierwszy próby działania wyłącznika różnicowoprądowego.</t>
  </si>
  <si>
    <t>Sprawdzenie samoczynnego wyłączenia zasilania, pierwszy pomiar rezystancji uziemienia.</t>
  </si>
  <si>
    <t>Sprawdzenie samoczynnego wyłączenia zasilania, następny pomiar rezystancji uziemienia.</t>
  </si>
  <si>
    <t>CVP 45231000-5 Zasilanie elektroenergetyczne pompowni ścieków wraz z robotami towarzyszącymi</t>
  </si>
  <si>
    <t>RAZEM roboty podstawowe (2+3+4)</t>
  </si>
  <si>
    <t>CENA netto (1 + 5)</t>
  </si>
  <si>
    <t>Kwota podatku VAT wg stawki 22% (22% kwoty z poz. 6)</t>
  </si>
  <si>
    <t>Koszt projektu zmiany organizacji ruchu na czas trwania robót</t>
  </si>
  <si>
    <t>Koszt umieszczenia urządzeń w pasie drogowym, itp.</t>
  </si>
  <si>
    <t>Ogrodzenie z siatki na linkach - rozebranie.</t>
  </si>
  <si>
    <t>Cięcie nawierzchni mechanicznie, z mas mineralno-asfaltowych, głębokość 5cm.</t>
  </si>
  <si>
    <t>Rozebranie nawierzchni, masy mineralno-bitumiczne grubość 4cm, mechanicznie.</t>
  </si>
  <si>
    <t>Rozebranie nawierzchni z mieszanek mineralno-bitumicznych, mechanicznie, dodatek za każdy dalszy 1cm.</t>
  </si>
  <si>
    <t>Rozebranie podbudowy, z kruszywa kamiennego mechanicznie, grubość podbudowy 15cm.</t>
  </si>
  <si>
    <t>Rozebranie podbudowy, z gruntu stabilizowanego mechanicznie, grubość podbudowy 10cm.</t>
  </si>
  <si>
    <t>Wywiezienie gruzu z terenu rozbiórki przy mechanicznym załadowaniu i wyładowaniu, transport samochodem samowyładowczym na odległość 1 km.</t>
  </si>
  <si>
    <t>Wywiezienie gruzu z terenu rozbiórki przy mechanicznym załadowaniu i wyładowaniu, nakłady uzupełniające na każdy dalszy rozpoczęty 1km ponad 1km transportu.</t>
  </si>
  <si>
    <t>Ręczne usunięcie warstwy ziemi urodzajnej (humusu), grubość warstwy do 15-cm, z przerzutem humusu z darnią</t>
  </si>
  <si>
    <t>Rozplantowanie ręczne ziemi wydobytej z wykopów, leżącej na długości 1m wzdłuż krawędzi wykopu, grunt kategorii I-II</t>
  </si>
  <si>
    <t>Usunięcie warstwy ziemi urodzajnej (humusu) za pomocą spycharek, grubość warstwy do 15-cm</t>
  </si>
  <si>
    <t>Usunięcie warstwy ziemi urodzajnej (humusu) za pomocą spycharek, dodatek za każde dalsze 5-cm grubości</t>
  </si>
  <si>
    <t>Przemieszczanie spycharkami mas ziemnych uprzednio odspojonych, odległość do 10-m, kategoria gruntu I-III</t>
  </si>
  <si>
    <t>P-1.1/3 -</t>
  </si>
  <si>
    <r>
      <t>m</t>
    </r>
    <r>
      <rPr>
        <vertAlign val="superscript"/>
        <sz val="9"/>
        <rFont val="Arial"/>
        <family val="2"/>
      </rPr>
      <t>2</t>
    </r>
  </si>
  <si>
    <t>1. Modernizacja sieci kanalizacyjnej w mieście Kęty. Przebudowa ciągu kanalizacyjnego o przekroju 2100x1200 mm pomiędzy ul. Mickiewicza i ul. Słowackiego w Kętach</t>
  </si>
  <si>
    <t>2. Modernizacja sieci kanalizacyjnej w mieście Kęty. Wymiana i budowa kanału w wykopie otwartym wraz z budową i wymianą studni kanalizacyjnych</t>
  </si>
  <si>
    <t>3. Modernizacja sieci kanalizacyjnej w mieście Kęty. Renowacja kanału metodą bezwykopową wraz z renowacją studni kanalizacyjnych</t>
  </si>
  <si>
    <t>Mechaniczne czyszczenie kanałów jajowych sieci zewnętrznej wypełnionych osadem do 1/3 wysokości kanału</t>
  </si>
  <si>
    <t>Mechaniczne czyszczenie kanałów kołowych sieci zewnętrznej wypełnionych osadem do 1/3 wys.kanału</t>
  </si>
  <si>
    <t>Mechaniczne frezowanie osadów twardych w sieci kanalizacyjnej</t>
  </si>
  <si>
    <t>Mechaniczne czyszczenie studzienek ściekowych</t>
  </si>
  <si>
    <t>Montaż wykładziny z rur spiralnie zwijanych 1300/2280 mm</t>
  </si>
  <si>
    <t>RAZEM P-1.1/3 do przeniesienia do tabeli zbiorczej:</t>
  </si>
  <si>
    <t>Studnie rewizyjne z kręgów betonowych o śred. 1000 mm w gotowym wykopie o śr. głębok. 2,07m.</t>
  </si>
  <si>
    <t>Studnie rewizyjne z PVC o śred. 1000 mm w gotowym wykopie o śr. głębok. 1,78m.</t>
  </si>
  <si>
    <t>Studnie rewizyjne z kręgów betonowych o śred. 1000 mm w gotowym wykopie o śr. głębok. 1,66m.</t>
  </si>
  <si>
    <t>Studnie rewizyjne z kręgów betonowych o śred. 1200 mm w gotowym wykopie o śr. głębok. 2,12m.</t>
  </si>
  <si>
    <t>Studnie rewizyjne z kręgów betonowych o śred. 1200 mm w gotowym wykopie o głębok. 3m.</t>
  </si>
  <si>
    <t>Studnie rewizyjne z PVC o śred. 600mm w gotowym wykopie o głębok. 2.35m.</t>
  </si>
  <si>
    <t>Ręczne wykopy ciągłe lub jamiste ze skarpami o szer.dna do 1.5 m i głę-bok.do 1.5m ze złożeniem urobku na odkład (kat.gr.III). Ręczne zdjęcie warstwy gruntu bezpośrednio nad rurociągiem oraz pod planowaną do postawienia studnią, średnia grubość warstwy 0,3m.</t>
  </si>
  <si>
    <t>CENA OFERTY wraz z podatkiem VAT (6 + 7)</t>
  </si>
  <si>
    <t>Analogia/Rura ciśnieniowa kanalizacyjna PE Dz 280x16,6 TS</t>
  </si>
  <si>
    <t>Analogia/Przewierty maszyną do wierceń poziomych WP 30/60, rurami Dz90x8,2 mm, TS, grunt kategorii I-II - droga powiatowa.</t>
  </si>
  <si>
    <t>Analogia/Przewierty maszyną do wierceń poziomych WP 30/60, rurami Dz280x16,6mm, TS, grunt kategorii I-II - droga powiatowa.</t>
  </si>
  <si>
    <t>Analogia/ Przecisk sterowany rurami kamionkowymi przeciskowymi ze złączem V4 typ 2 Dn 600mm, grunt kategorii I-II. Wykonanie komór odbiorczych i nadawczych. W3-W5 oraz droga powiatowa.</t>
  </si>
  <si>
    <t>Zasypanie wykopów fundamentowych podłużnych, punktowych, rowów, wykopów obiektowych, spycharki, grubość w stanie luźnym 30 cm, kategoria gruntu III-IV. Zasypanie mechaniczne 90%.</t>
  </si>
  <si>
    <t>Analogia/Studzienki kanalizacyjne z gotowych elementów z tworzywa sztucznych, średnica 625 mm</t>
  </si>
  <si>
    <t>Analogia/Próba szczelności instalacji wodociągowych z rur z tworzyw sztucznych, próba zasadnicza (pulsacyjna), DN 600</t>
  </si>
  <si>
    <t>Nawierzchnia z mieszanek mineralno-bitumicznych grysowych - warstwa ścieralna asfaltowa - grubość po zagęszczeniu 3 cm</t>
  </si>
  <si>
    <t>Nawierzchnia z mieszanek mineralno-bitumicznych grysowych - warstwa wiążąca asfaltowa - grubość po zagęszczeniu 4 cm</t>
  </si>
  <si>
    <t>Nawierzchnia z mieszanek mineralno-bitumicznych grysowych - warstwa wiążąca asfaltowa - każdy dalszy 1 cm grubość po zagęszczeniu</t>
  </si>
  <si>
    <t>ST-00, ST-02</t>
  </si>
  <si>
    <t>ST-00, ST-03</t>
  </si>
  <si>
    <t>ST-00, ST-03, ST-07, ST-08</t>
  </si>
  <si>
    <t>ST-00, ST-03, ST-07, ST-08, ST-09</t>
  </si>
  <si>
    <t>ST-00, ST-07</t>
  </si>
  <si>
    <t>ST-00, ST-08</t>
  </si>
  <si>
    <t>ST-00, ST-07, ST-08</t>
  </si>
  <si>
    <t>ST-00, ST-07, ST-08, ST-09</t>
  </si>
  <si>
    <t>ST-00, ST-04, ST-05, ST-06, ST-09</t>
  </si>
  <si>
    <t>ST-00, ST-10</t>
  </si>
  <si>
    <t>ST-00, ST-03, ST-10</t>
  </si>
  <si>
    <t>ST-00, ST-04</t>
  </si>
  <si>
    <t>ST-00, ST-12</t>
  </si>
  <si>
    <t>ST-00, ST-04, ST-12</t>
  </si>
  <si>
    <t>ST-00, ST-11</t>
  </si>
  <si>
    <t>Kalkulacja indywidualna. Ułożenie geosyntetyku - plac P1 i P2, zjazd do tłoczni P1</t>
  </si>
  <si>
    <t>ST-00, ST-09, ST-11</t>
  </si>
  <si>
    <t>ST-00, ST-04, ST-11</t>
  </si>
  <si>
    <t>ST-00, ST-11, ST-12</t>
  </si>
  <si>
    <t>ST-00, ST-01, ST-02</t>
  </si>
  <si>
    <t>ST-00, ST-02, ST-11,</t>
  </si>
  <si>
    <t>ST-00, ST-03, ST-02</t>
  </si>
  <si>
    <t>ST-00, ST-09</t>
  </si>
  <si>
    <t>ST-00, ST-03, ST-13</t>
  </si>
  <si>
    <t>ST-00, ST-02, ST-07, ST-08, ST-09</t>
  </si>
  <si>
    <t>ST-00, ST-02, ST-09</t>
  </si>
  <si>
    <t>ST-00, ST-05, ST-06, ST-09</t>
  </si>
  <si>
    <t>ST-00, ST-04, ST-09</t>
  </si>
  <si>
    <t>Nawierzchnia z mieszanek mineralno-bitumicznych grysowych - warstwa wiążąca asfaltowa - każdy dalszy 1cm grubość po zagęszcz.</t>
  </si>
  <si>
    <t>Instalacja rękawa CIPP UV DN250 gr. 5,0 mm.</t>
  </si>
  <si>
    <t>Instalacja rękawa CIPP (filc) 700/1050 gr. 19,0 mm.</t>
  </si>
  <si>
    <t>Instalacja rękawa CIPP (filc) 700/1400 gr. 15,0 mm.</t>
  </si>
  <si>
    <t>Instalacja rękawa CIPP (filc) 800/1200 gr. 18,0 mm.</t>
  </si>
  <si>
    <t>Instalacja rękawa CIPP (filc) DN1200 gr. 32,0 mm.</t>
  </si>
  <si>
    <t>Instalacja rękawa CIPP (filc) DN200 gr. 6,0 mm.</t>
  </si>
  <si>
    <t>Instalacja modułów GRP (kraking fi 200mm). Moduły Fi 300 mm</t>
  </si>
  <si>
    <t>Instalacja modułów GRP (kraking fi 500mm). Moduły fi 500mm</t>
  </si>
  <si>
    <t>Kanały z kamionkowych rur kanalizacyjnych o śr. 500 mm układane w gotowym wykopie, w gruncie suchym lub o normalnej wilgotności wraz z próbą szczelności.</t>
  </si>
  <si>
    <t>Kanały z rur PVC o śr. 300 mm układane w gotowym wykopie, w gruncie suchym lub o normalnej wilgotności wraz z próbą szczelności.</t>
  </si>
  <si>
    <r>
      <t>m</t>
    </r>
    <r>
      <rPr>
        <vertAlign val="superscript"/>
        <sz val="9"/>
        <rFont val="Czcionka tekstu podstawowego"/>
        <family val="0"/>
      </rPr>
      <t>3</t>
    </r>
  </si>
  <si>
    <r>
      <t xml:space="preserve">Studnie rewizyjne z kręgów betonowych o śred. </t>
    </r>
    <r>
      <rPr>
        <sz val="9"/>
        <color indexed="10"/>
        <rFont val="Czcionka tekstu podstawowego"/>
        <family val="0"/>
      </rPr>
      <t xml:space="preserve">1200 mm </t>
    </r>
    <r>
      <rPr>
        <sz val="9"/>
        <rFont val="Czcionka tekstu podstawowego"/>
        <family val="2"/>
      </rPr>
      <t>w gotowym wykopie o głębok. 2.35m.</t>
    </r>
  </si>
  <si>
    <r>
      <t>Instalacja rękawa CIPP</t>
    </r>
    <r>
      <rPr>
        <sz val="9"/>
        <color indexed="10"/>
        <rFont val="Arial"/>
        <family val="2"/>
      </rPr>
      <t xml:space="preserve"> (filc) </t>
    </r>
    <r>
      <rPr>
        <sz val="9"/>
        <rFont val="Arial"/>
        <family val="2"/>
      </rPr>
      <t>DN500 gr. 14,0mm.</t>
    </r>
  </si>
  <si>
    <r>
      <t>Renowacja przyłączy metodą wykładziny CIPP utwardzanej gorącą wodą o gr. 3,5 mm.</t>
    </r>
    <r>
      <rPr>
        <sz val="9"/>
        <color indexed="10"/>
        <rFont val="Arial"/>
        <family val="2"/>
      </rPr>
      <t xml:space="preserve"> + kształtki kapeluszowe 8 szt.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</si>
</sst>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0.000"/>
    <numFmt numFmtId="167" formatCode="0.0"/>
    <numFmt numFmtId="168" formatCode="0.00000"/>
    <numFmt numFmtId="169" formatCode="00"/>
    <numFmt numFmtId="170" formatCode="#,##0.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Czcionka tekstu podstawowego"/>
      <family val="2"/>
    </font>
    <font>
      <vertAlign val="superscript"/>
      <sz val="9"/>
      <color indexed="8"/>
      <name val="Arial"/>
      <family val="2"/>
    </font>
    <font>
      <sz val="9"/>
      <color indexed="8"/>
      <name val="Czcionka tekstu podstawowego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color indexed="8"/>
      <name val="Czcionka tekstu podstawowego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Czcionka tekstu podstawowego"/>
      <family val="2"/>
    </font>
    <font>
      <vertAlign val="superscript"/>
      <sz val="9"/>
      <name val="Czcionka tekstu podstawowego"/>
      <family val="0"/>
    </font>
    <font>
      <i/>
      <sz val="10"/>
      <name val="Arial"/>
      <family val="2"/>
    </font>
    <font>
      <b/>
      <i/>
      <sz val="16"/>
      <name val="Arial"/>
      <family val="2"/>
    </font>
    <font>
      <b/>
      <sz val="9"/>
      <name val="Arial CE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sz val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rgb="FFFF0000"/>
      <name val="Czcionka tekstu podstawowego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>
      <alignment/>
      <protection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4" fillId="27" borderId="1" applyNumberFormat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164" fontId="15" fillId="33" borderId="10" xfId="0" applyNumberFormat="1" applyFont="1" applyFill="1" applyBorder="1" applyAlignment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right" vertical="center"/>
    </xf>
    <xf numFmtId="0" fontId="12" fillId="0" borderId="12" xfId="0" applyFont="1" applyBorder="1" applyAlignment="1" quotePrefix="1">
      <alignment horizontal="left" vertical="center"/>
    </xf>
    <xf numFmtId="0" fontId="14" fillId="0" borderId="13" xfId="82" applyBorder="1" applyAlignment="1">
      <alignment vertical="center"/>
      <protection/>
    </xf>
    <xf numFmtId="0" fontId="18" fillId="0" borderId="13" xfId="82" applyFont="1" applyBorder="1" applyAlignment="1">
      <alignment vertical="center" wrapText="1"/>
      <protection/>
    </xf>
    <xf numFmtId="0" fontId="14" fillId="0" borderId="13" xfId="82" applyBorder="1" applyAlignment="1">
      <alignment vertical="center" wrapText="1"/>
      <protection/>
    </xf>
    <xf numFmtId="0" fontId="14" fillId="0" borderId="0" xfId="82" applyAlignment="1">
      <alignment vertical="center"/>
      <protection/>
    </xf>
    <xf numFmtId="0" fontId="4" fillId="0" borderId="10" xfId="82" applyFont="1" applyFill="1" applyBorder="1" applyAlignment="1">
      <alignment horizontal="center" vertical="center"/>
      <protection/>
    </xf>
    <xf numFmtId="0" fontId="20" fillId="0" borderId="10" xfId="82" applyFont="1" applyFill="1" applyBorder="1" applyAlignment="1">
      <alignment horizontal="center" vertical="center" wrapText="1"/>
      <protection/>
    </xf>
    <xf numFmtId="0" fontId="20" fillId="0" borderId="10" xfId="82" applyFont="1" applyFill="1" applyBorder="1" applyAlignment="1">
      <alignment horizontal="center" vertical="center"/>
      <protection/>
    </xf>
    <xf numFmtId="0" fontId="21" fillId="0" borderId="10" xfId="82" applyFont="1" applyBorder="1" applyAlignment="1">
      <alignment horizontal="center" vertical="center"/>
      <protection/>
    </xf>
    <xf numFmtId="0" fontId="22" fillId="0" borderId="10" xfId="82" applyFont="1" applyFill="1" applyBorder="1" applyAlignment="1">
      <alignment horizontal="center" vertical="center" wrapText="1"/>
      <protection/>
    </xf>
    <xf numFmtId="0" fontId="22" fillId="0" borderId="10" xfId="82" applyFont="1" applyFill="1" applyBorder="1" applyAlignment="1">
      <alignment horizontal="left" vertical="center"/>
      <protection/>
    </xf>
    <xf numFmtId="164" fontId="23" fillId="0" borderId="10" xfId="82" applyNumberFormat="1" applyFont="1" applyFill="1" applyBorder="1" applyAlignment="1">
      <alignment horizontal="right" vertical="center" wrapText="1"/>
      <protection/>
    </xf>
    <xf numFmtId="0" fontId="15" fillId="0" borderId="10" xfId="83" applyFont="1" applyBorder="1" applyAlignment="1">
      <alignment vertical="center" wrapText="1"/>
      <protection/>
    </xf>
    <xf numFmtId="0" fontId="22" fillId="0" borderId="10" xfId="82" applyFont="1" applyFill="1" applyBorder="1" applyAlignment="1">
      <alignment horizontal="center" vertical="center"/>
      <protection/>
    </xf>
    <xf numFmtId="0" fontId="22" fillId="0" borderId="10" xfId="83" applyFont="1" applyFill="1" applyBorder="1" applyAlignment="1">
      <alignment horizontal="left" vertical="center" wrapText="1"/>
      <protection/>
    </xf>
    <xf numFmtId="0" fontId="21" fillId="0" borderId="10" xfId="83" applyFont="1" applyBorder="1" applyAlignment="1">
      <alignment horizontal="center" vertical="center"/>
      <protection/>
    </xf>
    <xf numFmtId="164" fontId="23" fillId="0" borderId="10" xfId="83" applyNumberFormat="1" applyFont="1" applyFill="1" applyBorder="1" applyAlignment="1">
      <alignment horizontal="right" vertical="center" wrapText="1"/>
      <protection/>
    </xf>
    <xf numFmtId="0" fontId="14" fillId="0" borderId="0" xfId="83" applyAlignment="1">
      <alignment vertical="center"/>
      <protection/>
    </xf>
    <xf numFmtId="0" fontId="22" fillId="0" borderId="10" xfId="83" applyFont="1" applyFill="1" applyBorder="1" applyAlignment="1">
      <alignment horizontal="center" vertical="center"/>
      <protection/>
    </xf>
    <xf numFmtId="0" fontId="22" fillId="0" borderId="11" xfId="83" applyFont="1" applyFill="1" applyBorder="1" applyAlignment="1">
      <alignment horizontal="center" vertical="center"/>
      <protection/>
    </xf>
    <xf numFmtId="0" fontId="23" fillId="0" borderId="12" xfId="83" applyFont="1" applyFill="1" applyBorder="1" applyAlignment="1">
      <alignment horizontal="left" vertical="center" wrapText="1"/>
      <protection/>
    </xf>
    <xf numFmtId="0" fontId="21" fillId="33" borderId="10" xfId="83" applyFont="1" applyFill="1" applyBorder="1" applyAlignment="1">
      <alignment horizontal="center" vertical="center"/>
      <protection/>
    </xf>
    <xf numFmtId="0" fontId="22" fillId="33" borderId="11" xfId="83" applyFont="1" applyFill="1" applyBorder="1" applyAlignment="1">
      <alignment horizontal="center" vertical="center"/>
      <protection/>
    </xf>
    <xf numFmtId="0" fontId="15" fillId="33" borderId="12" xfId="83" applyFont="1" applyFill="1" applyBorder="1" applyAlignment="1">
      <alignment horizontal="right" vertical="center" wrapText="1"/>
      <protection/>
    </xf>
    <xf numFmtId="164" fontId="23" fillId="33" borderId="10" xfId="83" applyNumberFormat="1" applyFont="1" applyFill="1" applyBorder="1" applyAlignment="1">
      <alignment horizontal="right" vertical="center" wrapText="1"/>
      <protection/>
    </xf>
    <xf numFmtId="0" fontId="21" fillId="33" borderId="10" xfId="82" applyFont="1" applyFill="1" applyBorder="1" applyAlignment="1">
      <alignment horizontal="center" vertical="center"/>
      <protection/>
    </xf>
    <xf numFmtId="164" fontId="23" fillId="33" borderId="10" xfId="82" applyNumberFormat="1" applyFont="1" applyFill="1" applyBorder="1" applyAlignment="1">
      <alignment horizontal="right" vertical="center" wrapText="1"/>
      <protection/>
    </xf>
    <xf numFmtId="0" fontId="22" fillId="0" borderId="0" xfId="82" applyFont="1" applyFill="1" applyBorder="1" applyAlignment="1">
      <alignment horizontal="center" vertical="center"/>
      <protection/>
    </xf>
    <xf numFmtId="1" fontId="23" fillId="0" borderId="0" xfId="82" applyNumberFormat="1" applyFont="1" applyFill="1" applyBorder="1" applyAlignment="1">
      <alignment vertical="center" wrapText="1"/>
      <protection/>
    </xf>
    <xf numFmtId="2" fontId="23" fillId="0" borderId="0" xfId="82" applyNumberFormat="1" applyFont="1" applyBorder="1" applyAlignment="1">
      <alignment horizontal="center" vertical="center"/>
      <protection/>
    </xf>
    <xf numFmtId="0" fontId="14" fillId="0" borderId="0" xfId="82" applyFont="1" applyAlignment="1">
      <alignment vertical="center"/>
      <protection/>
    </xf>
    <xf numFmtId="0" fontId="14" fillId="0" borderId="0" xfId="82" applyBorder="1" applyAlignment="1">
      <alignment vertical="center" wrapText="1"/>
      <protection/>
    </xf>
    <xf numFmtId="0" fontId="19" fillId="34" borderId="11" xfId="82" applyFont="1" applyFill="1" applyBorder="1" applyAlignment="1">
      <alignment vertical="center"/>
      <protection/>
    </xf>
    <xf numFmtId="0" fontId="19" fillId="34" borderId="14" xfId="82" applyFont="1" applyFill="1" applyBorder="1" applyAlignment="1">
      <alignment vertical="center"/>
      <protection/>
    </xf>
    <xf numFmtId="0" fontId="19" fillId="34" borderId="12" xfId="82" applyFont="1" applyFill="1" applyBorder="1" applyAlignment="1">
      <alignment vertical="center"/>
      <protection/>
    </xf>
    <xf numFmtId="0" fontId="18" fillId="0" borderId="0" xfId="82" applyFont="1" applyAlignment="1">
      <alignment vertical="center"/>
      <protection/>
    </xf>
    <xf numFmtId="0" fontId="14" fillId="0" borderId="0" xfId="82" applyFill="1" applyAlignment="1">
      <alignment vertical="center"/>
      <protection/>
    </xf>
    <xf numFmtId="0" fontId="18" fillId="0" borderId="0" xfId="79" applyFont="1" applyAlignment="1">
      <alignment vertical="center"/>
      <protection/>
    </xf>
    <xf numFmtId="0" fontId="14" fillId="0" borderId="0" xfId="79" applyAlignment="1">
      <alignment vertical="center"/>
      <protection/>
    </xf>
    <xf numFmtId="0" fontId="24" fillId="33" borderId="11" xfId="82" applyFont="1" applyFill="1" applyBorder="1" applyAlignment="1">
      <alignment horizontal="center" vertical="center"/>
      <protection/>
    </xf>
    <xf numFmtId="0" fontId="24" fillId="33" borderId="14" xfId="82" applyFont="1" applyFill="1" applyBorder="1" applyAlignment="1">
      <alignment horizontal="center" vertical="center"/>
      <protection/>
    </xf>
    <xf numFmtId="0" fontId="24" fillId="33" borderId="14" xfId="82" applyFont="1" applyFill="1" applyBorder="1" applyAlignment="1">
      <alignment horizontal="center" vertical="center" wrapText="1"/>
      <protection/>
    </xf>
    <xf numFmtId="49" fontId="24" fillId="33" borderId="12" xfId="82" applyNumberFormat="1" applyFont="1" applyFill="1" applyBorder="1" applyAlignment="1" applyProtection="1">
      <alignment horizontal="left" vertical="center" wrapText="1"/>
      <protection locked="0"/>
    </xf>
    <xf numFmtId="0" fontId="24" fillId="33" borderId="10" xfId="82" applyFont="1" applyFill="1" applyBorder="1" applyAlignment="1">
      <alignment horizontal="center" vertical="center"/>
      <protection/>
    </xf>
    <xf numFmtId="0" fontId="15" fillId="33" borderId="10" xfId="82" applyFont="1" applyFill="1" applyBorder="1" applyAlignment="1">
      <alignment horizontal="right" vertical="center"/>
      <protection/>
    </xf>
    <xf numFmtId="164" fontId="3" fillId="33" borderId="10" xfId="82" applyNumberFormat="1" applyFont="1" applyFill="1" applyBorder="1" applyAlignment="1">
      <alignment vertical="center"/>
      <protection/>
    </xf>
    <xf numFmtId="0" fontId="24" fillId="0" borderId="0" xfId="82" applyFont="1" applyAlignment="1">
      <alignment vertical="center"/>
      <protection/>
    </xf>
    <xf numFmtId="0" fontId="14" fillId="0" borderId="0" xfId="82" applyAlignment="1">
      <alignment horizontal="left" vertical="center"/>
      <protection/>
    </xf>
    <xf numFmtId="0" fontId="12" fillId="0" borderId="10" xfId="82" applyFont="1" applyFill="1" applyBorder="1" applyAlignment="1">
      <alignment horizontal="center" vertical="center"/>
      <protection/>
    </xf>
    <xf numFmtId="0" fontId="12" fillId="0" borderId="10" xfId="82" applyFont="1" applyFill="1" applyBorder="1" applyAlignment="1">
      <alignment horizontal="center" vertical="center" wrapText="1"/>
      <protection/>
    </xf>
    <xf numFmtId="49" fontId="12" fillId="0" borderId="10" xfId="82" applyNumberFormat="1" applyFont="1" applyFill="1" applyBorder="1" applyAlignment="1" applyProtection="1">
      <alignment horizontal="left" vertical="center" wrapText="1"/>
      <protection locked="0"/>
    </xf>
    <xf numFmtId="164" fontId="12" fillId="0" borderId="10" xfId="82" applyNumberFormat="1" applyFont="1" applyFill="1" applyBorder="1" applyAlignment="1">
      <alignment horizontal="right" vertical="center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0" xfId="82" applyFont="1" applyBorder="1" applyAlignment="1">
      <alignment horizontal="center" vertical="center" wrapText="1"/>
      <protection/>
    </xf>
    <xf numFmtId="49" fontId="12" fillId="0" borderId="10" xfId="82" applyNumberFormat="1" applyFont="1" applyBorder="1" applyAlignment="1" applyProtection="1">
      <alignment horizontal="left" vertical="center" wrapText="1"/>
      <protection locked="0"/>
    </xf>
    <xf numFmtId="0" fontId="4" fillId="0" borderId="10" xfId="79" applyFont="1" applyBorder="1" applyAlignment="1">
      <alignment horizontal="center" vertical="center"/>
      <protection/>
    </xf>
    <xf numFmtId="0" fontId="12" fillId="0" borderId="10" xfId="79" applyFont="1" applyBorder="1" applyAlignment="1">
      <alignment horizontal="center" vertical="center" wrapText="1"/>
      <protection/>
    </xf>
    <xf numFmtId="49" fontId="12" fillId="0" borderId="10" xfId="79" applyNumberFormat="1" applyFont="1" applyBorder="1" applyAlignment="1" applyProtection="1">
      <alignment horizontal="left" vertical="center" wrapText="1"/>
      <protection locked="0"/>
    </xf>
    <xf numFmtId="164" fontId="15" fillId="0" borderId="15" xfId="0" applyNumberFormat="1" applyFont="1" applyFill="1" applyBorder="1" applyAlignment="1">
      <alignment vertical="center"/>
    </xf>
    <xf numFmtId="0" fontId="4" fillId="35" borderId="11" xfId="0" applyNumberFormat="1" applyFont="1" applyFill="1" applyBorder="1" applyAlignment="1" applyProtection="1">
      <alignment vertical="center"/>
      <protection/>
    </xf>
    <xf numFmtId="0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35" borderId="14" xfId="0" applyNumberFormat="1" applyFont="1" applyFill="1" applyBorder="1" applyAlignment="1" applyProtection="1">
      <alignment vertical="center" wrapText="1"/>
      <protection/>
    </xf>
    <xf numFmtId="0" fontId="4" fillId="35" borderId="14" xfId="0" applyNumberFormat="1" applyFont="1" applyFill="1" applyBorder="1" applyAlignment="1" applyProtection="1">
      <alignment vertical="center"/>
      <protection/>
    </xf>
    <xf numFmtId="0" fontId="4" fillId="35" borderId="12" xfId="0" applyNumberFormat="1" applyFont="1" applyFill="1" applyBorder="1" applyAlignment="1" applyProtection="1">
      <alignment vertical="center"/>
      <protection/>
    </xf>
    <xf numFmtId="4" fontId="12" fillId="0" borderId="15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4" fillId="35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4" fontId="12" fillId="0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4" fontId="0" fillId="0" borderId="0" xfId="0" applyNumberFormat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9" fillId="34" borderId="10" xfId="82" applyFont="1" applyFill="1" applyBorder="1" applyAlignment="1">
      <alignment horizontal="left" vertical="center"/>
      <protection/>
    </xf>
    <xf numFmtId="0" fontId="14" fillId="0" borderId="11" xfId="82" applyFont="1" applyBorder="1" applyAlignment="1">
      <alignment horizontal="right" vertical="center" wrapText="1"/>
      <protection/>
    </xf>
    <xf numFmtId="0" fontId="14" fillId="0" borderId="12" xfId="82" applyFont="1" applyBorder="1" applyAlignment="1">
      <alignment horizontal="right" vertical="center" wrapText="1"/>
      <protection/>
    </xf>
    <xf numFmtId="0" fontId="15" fillId="33" borderId="11" xfId="82" applyFont="1" applyFill="1" applyBorder="1" applyAlignment="1">
      <alignment horizontal="right" vertical="center" wrapText="1"/>
      <protection/>
    </xf>
    <xf numFmtId="0" fontId="15" fillId="33" borderId="12" xfId="82" applyFont="1" applyFill="1" applyBorder="1" applyAlignment="1">
      <alignment horizontal="right" vertical="center" wrapText="1"/>
      <protection/>
    </xf>
    <xf numFmtId="0" fontId="12" fillId="0" borderId="10" xfId="82" applyFont="1" applyBorder="1" applyAlignment="1">
      <alignment horizontal="center" vertical="center"/>
      <protection/>
    </xf>
    <xf numFmtId="0" fontId="12" fillId="0" borderId="10" xfId="79" applyFont="1" applyBorder="1" applyAlignment="1">
      <alignment horizontal="center" vertical="center"/>
      <protection/>
    </xf>
    <xf numFmtId="0" fontId="4" fillId="0" borderId="10" xfId="79" applyFont="1" applyBorder="1" applyAlignment="1">
      <alignment horizontal="left" vertical="center"/>
      <protection/>
    </xf>
    <xf numFmtId="0" fontId="4" fillId="0" borderId="16" xfId="82" applyFont="1" applyFill="1" applyBorder="1" applyAlignment="1">
      <alignment horizontal="center" vertical="center" wrapText="1"/>
      <protection/>
    </xf>
    <xf numFmtId="0" fontId="4" fillId="0" borderId="17" xfId="82" applyFont="1" applyFill="1" applyBorder="1" applyAlignment="1">
      <alignment horizontal="center" vertical="center" wrapText="1"/>
      <protection/>
    </xf>
    <xf numFmtId="0" fontId="4" fillId="0" borderId="18" xfId="82" applyFont="1" applyFill="1" applyBorder="1" applyAlignment="1">
      <alignment horizontal="center" vertical="center" wrapText="1"/>
      <protection/>
    </xf>
    <xf numFmtId="0" fontId="4" fillId="0" borderId="19" xfId="82" applyFont="1" applyFill="1" applyBorder="1" applyAlignment="1">
      <alignment horizontal="center" vertical="center" wrapText="1"/>
      <protection/>
    </xf>
    <xf numFmtId="0" fontId="4" fillId="0" borderId="11" xfId="82" applyFont="1" applyBorder="1" applyAlignment="1">
      <alignment horizontal="left" vertical="center"/>
      <protection/>
    </xf>
    <xf numFmtId="0" fontId="4" fillId="0" borderId="14" xfId="82" applyFont="1" applyBorder="1" applyAlignment="1">
      <alignment horizontal="left" vertical="center"/>
      <protection/>
    </xf>
    <xf numFmtId="0" fontId="4" fillId="0" borderId="12" xfId="82" applyFont="1" applyBorder="1" applyAlignment="1">
      <alignment horizontal="left" vertical="center"/>
      <protection/>
    </xf>
    <xf numFmtId="0" fontId="4" fillId="0" borderId="10" xfId="82" applyFont="1" applyBorder="1" applyAlignment="1">
      <alignment horizontal="left" vertical="center"/>
      <protection/>
    </xf>
    <xf numFmtId="0" fontId="15" fillId="0" borderId="10" xfId="82" applyFont="1" applyBorder="1" applyAlignment="1">
      <alignment horizontal="left" vertical="center"/>
      <protection/>
    </xf>
    <xf numFmtId="0" fontId="12" fillId="0" borderId="10" xfId="82" applyFont="1" applyFill="1" applyBorder="1" applyAlignment="1">
      <alignment horizontal="center" vertical="center"/>
      <protection/>
    </xf>
    <xf numFmtId="0" fontId="4" fillId="0" borderId="10" xfId="82" applyFont="1" applyFill="1" applyBorder="1" applyAlignment="1">
      <alignment horizontal="center" vertical="center" wrapText="1"/>
      <protection/>
    </xf>
    <xf numFmtId="0" fontId="18" fillId="0" borderId="13" xfId="82" applyFont="1" applyBorder="1" applyAlignment="1">
      <alignment horizontal="left" vertical="center" wrapText="1"/>
      <protection/>
    </xf>
    <xf numFmtId="0" fontId="3" fillId="36" borderId="10" xfId="82" applyFont="1" applyFill="1" applyBorder="1" applyAlignment="1">
      <alignment horizontal="left" vertical="center"/>
      <protection/>
    </xf>
    <xf numFmtId="0" fontId="4" fillId="0" borderId="10" xfId="8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0" fontId="4" fillId="35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right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left" vertical="center" wrapText="1"/>
    </xf>
    <xf numFmtId="0" fontId="15" fillId="35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61" fillId="0" borderId="10" xfId="0" applyNumberFormat="1" applyFont="1" applyBorder="1" applyAlignment="1">
      <alignment horizontal="right" vertical="center" wrapText="1"/>
    </xf>
    <xf numFmtId="4" fontId="62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 quotePrefix="1">
      <alignment horizontal="center" vertical="center"/>
    </xf>
    <xf numFmtId="0" fontId="62" fillId="0" borderId="11" xfId="0" applyFont="1" applyBorder="1" applyAlignment="1" quotePrefix="1">
      <alignment horizontal="right" vertical="center"/>
    </xf>
    <xf numFmtId="0" fontId="62" fillId="0" borderId="12" xfId="0" applyFont="1" applyBorder="1" applyAlignment="1" quotePrefix="1">
      <alignment horizontal="left" vertical="center"/>
    </xf>
    <xf numFmtId="4" fontId="61" fillId="0" borderId="10" xfId="0" applyNumberFormat="1" applyFont="1" applyBorder="1" applyAlignment="1">
      <alignment vertical="center" wrapText="1"/>
    </xf>
  </cellXfs>
  <cellStyles count="8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13" xfId="54"/>
    <cellStyle name="Normalny 14" xfId="55"/>
    <cellStyle name="Normalny 15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21" xfId="63"/>
    <cellStyle name="Normalny 22" xfId="64"/>
    <cellStyle name="Normalny 23" xfId="65"/>
    <cellStyle name="Normalny 24" xfId="66"/>
    <cellStyle name="Normalny 25" xfId="67"/>
    <cellStyle name="Normalny 26" xfId="68"/>
    <cellStyle name="Normalny 27" xfId="69"/>
    <cellStyle name="Normalny 28" xfId="70"/>
    <cellStyle name="Normalny 29" xfId="71"/>
    <cellStyle name="Normalny 3" xfId="72"/>
    <cellStyle name="Normalny 30" xfId="73"/>
    <cellStyle name="Normalny 31" xfId="74"/>
    <cellStyle name="Normalny 32" xfId="75"/>
    <cellStyle name="Normalny 4" xfId="76"/>
    <cellStyle name="Normalny 5" xfId="77"/>
    <cellStyle name="Normalny 6" xfId="78"/>
    <cellStyle name="Normalny 7" xfId="79"/>
    <cellStyle name="Normalny 8" xfId="80"/>
    <cellStyle name="Normalny 9" xfId="81"/>
    <cellStyle name="Normalny_Czesc_III_B_PRZEDMIARY_ROBOT_B" xfId="82"/>
    <cellStyle name="Normalny_IX_Szklarska_Czesc_III_B_PRZEDMIAR_ROBOT_B_FINAL_PUBLIKACJA" xfId="83"/>
    <cellStyle name="Obliczenia" xfId="84"/>
    <cellStyle name="Percent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Złe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sia\Ustawienia%20lokalne\Temporary%20Internet%20Files\Content.IE5\E7Y989ET\przedmia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strukcje"/>
      <sheetName val="Instalacje"/>
      <sheetName val="Zasilanie"/>
      <sheetName val="RAZEM"/>
      <sheetName val="P1_P2"/>
      <sheetName val="roboty_ins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zoomScalePageLayoutView="0" workbookViewId="0" topLeftCell="A1">
      <selection activeCell="C26" sqref="C26"/>
    </sheetView>
  </sheetViews>
  <sheetFormatPr defaultColWidth="8.796875" defaultRowHeight="14.25"/>
  <cols>
    <col min="1" max="1" width="4.19921875" style="52" customWidth="1"/>
    <col min="2" max="2" width="14.8984375" style="52" customWidth="1"/>
    <col min="3" max="3" width="47.09765625" style="52" customWidth="1"/>
    <col min="4" max="4" width="14.5" style="52" customWidth="1"/>
    <col min="5" max="5" width="4.8984375" style="52" customWidth="1"/>
    <col min="6" max="6" width="5" style="52" customWidth="1"/>
    <col min="7" max="7" width="5.09765625" style="52" customWidth="1"/>
    <col min="8" max="16384" width="9" style="52" customWidth="1"/>
  </cols>
  <sheetData>
    <row r="1" spans="1:4" ht="19.5" customHeight="1">
      <c r="A1" s="49"/>
      <c r="B1" s="50"/>
      <c r="C1" s="51"/>
      <c r="D1" s="51"/>
    </row>
    <row r="2" spans="1:4" ht="24.75" customHeight="1">
      <c r="A2" s="139" t="s">
        <v>191</v>
      </c>
      <c r="B2" s="139"/>
      <c r="C2" s="139"/>
      <c r="D2" s="139"/>
    </row>
    <row r="3" spans="1:4" ht="26.25" customHeight="1">
      <c r="A3" s="53" t="s">
        <v>101</v>
      </c>
      <c r="B3" s="54" t="s">
        <v>192</v>
      </c>
      <c r="C3" s="55" t="s">
        <v>193</v>
      </c>
      <c r="D3" s="54" t="s">
        <v>194</v>
      </c>
    </row>
    <row r="4" spans="1:4" ht="19.5" customHeight="1">
      <c r="A4" s="56">
        <v>1</v>
      </c>
      <c r="B4" s="57" t="s">
        <v>195</v>
      </c>
      <c r="C4" s="58" t="s">
        <v>196</v>
      </c>
      <c r="D4" s="59">
        <f>'KOSZTY OGÓLNE'!G25</f>
        <v>0</v>
      </c>
    </row>
    <row r="5" spans="1:4" ht="25.5">
      <c r="A5" s="56"/>
      <c r="B5" s="57"/>
      <c r="C5" s="60" t="s">
        <v>241</v>
      </c>
      <c r="D5" s="59"/>
    </row>
    <row r="6" spans="1:4" s="65" customFormat="1" ht="25.5">
      <c r="A6" s="63">
        <v>2</v>
      </c>
      <c r="B6" s="66" t="s">
        <v>236</v>
      </c>
      <c r="C6" s="62" t="s">
        <v>99</v>
      </c>
      <c r="D6" s="64">
        <f>'Przedmiar P-1.1_1'!I150</f>
        <v>0</v>
      </c>
    </row>
    <row r="7" spans="1:4" ht="25.5">
      <c r="A7" s="56">
        <v>3</v>
      </c>
      <c r="B7" s="61" t="s">
        <v>239</v>
      </c>
      <c r="C7" s="62" t="s">
        <v>237</v>
      </c>
      <c r="D7" s="59">
        <f>'Przedmiar P-1.1_2'!I72</f>
        <v>0</v>
      </c>
    </row>
    <row r="8" spans="1:4" s="78" customFormat="1" ht="25.5">
      <c r="A8" s="63">
        <v>4</v>
      </c>
      <c r="B8" s="61" t="s">
        <v>98</v>
      </c>
      <c r="C8" s="62" t="s">
        <v>238</v>
      </c>
      <c r="D8" s="59">
        <f>'Przedmiar P-1.1_3'!I62</f>
        <v>0</v>
      </c>
    </row>
    <row r="9" spans="1:4" s="65" customFormat="1" ht="27.75" customHeight="1">
      <c r="A9" s="63">
        <v>5</v>
      </c>
      <c r="B9" s="67"/>
      <c r="C9" s="68" t="s">
        <v>291</v>
      </c>
      <c r="D9" s="64">
        <f>D7+D8+D6</f>
        <v>0</v>
      </c>
    </row>
    <row r="10" spans="1:4" s="65" customFormat="1" ht="27.75" customHeight="1">
      <c r="A10" s="69">
        <v>6</v>
      </c>
      <c r="B10" s="70"/>
      <c r="C10" s="71" t="s">
        <v>292</v>
      </c>
      <c r="D10" s="72">
        <f>D4+D9</f>
        <v>0</v>
      </c>
    </row>
    <row r="11" spans="1:4" ht="27.75" customHeight="1">
      <c r="A11" s="56">
        <v>7</v>
      </c>
      <c r="B11" s="140" t="s">
        <v>293</v>
      </c>
      <c r="C11" s="141"/>
      <c r="D11" s="59">
        <f>D10*0.22</f>
        <v>0</v>
      </c>
    </row>
    <row r="12" spans="1:4" ht="27.75" customHeight="1">
      <c r="A12" s="73">
        <v>8</v>
      </c>
      <c r="B12" s="142" t="s">
        <v>327</v>
      </c>
      <c r="C12" s="143"/>
      <c r="D12" s="74">
        <f>D11+D10</f>
        <v>0</v>
      </c>
    </row>
    <row r="13" spans="2:4" ht="12.75">
      <c r="B13" s="75"/>
      <c r="C13" s="76"/>
      <c r="D13" s="77"/>
    </row>
    <row r="14" spans="2:4" ht="12.75">
      <c r="B14" s="52" t="s">
        <v>197</v>
      </c>
      <c r="C14" s="78"/>
      <c r="D14" s="78"/>
    </row>
    <row r="15" spans="3:4" ht="12.75">
      <c r="C15" s="78"/>
      <c r="D15" s="78"/>
    </row>
  </sheetData>
  <sheetProtection/>
  <mergeCells count="3">
    <mergeCell ref="A2:D2"/>
    <mergeCell ref="B11:C11"/>
    <mergeCell ref="B12:C12"/>
  </mergeCells>
  <printOptions horizontalCentered="1"/>
  <pageMargins left="0.8267716535433072" right="0.6299212598425197" top="0.9448818897637796" bottom="0.5905511811023623" header="0.3937007874015748" footer="0.1968503937007874"/>
  <pageSetup firstPageNumber="11" useFirstPageNumber="1" fitToHeight="0" horizontalDpi="300" verticalDpi="300" orientation="portrait" paperSize="9" scale="95" r:id="rId1"/>
  <headerFooter alignWithMargins="0">
    <oddHeader>&amp;CKONTRAKT W2 - Modernizacja sieci kanalizacyjnej w mieście Kęty 
Część III B: Opis przedmiotu zamówienia - Przedmiar Robót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8.796875" defaultRowHeight="14.25"/>
  <cols>
    <col min="1" max="1" width="4.69921875" style="52" customWidth="1"/>
    <col min="2" max="2" width="8.69921875" style="52" customWidth="1"/>
    <col min="3" max="3" width="8.59765625" style="52" customWidth="1"/>
    <col min="4" max="4" width="36.19921875" style="95" customWidth="1"/>
    <col min="5" max="5" width="4.19921875" style="52" customWidth="1"/>
    <col min="6" max="6" width="4.8984375" style="52" customWidth="1"/>
    <col min="7" max="7" width="13" style="52" customWidth="1"/>
    <col min="8" max="8" width="9" style="52" customWidth="1"/>
    <col min="9" max="9" width="11.8984375" style="52" customWidth="1"/>
    <col min="10" max="16384" width="9" style="52" customWidth="1"/>
  </cols>
  <sheetData>
    <row r="1" spans="1:7" s="79" customFormat="1" ht="19.5" customHeight="1">
      <c r="A1" s="158"/>
      <c r="B1" s="158"/>
      <c r="C1" s="158"/>
      <c r="D1" s="158"/>
      <c r="E1" s="158"/>
      <c r="F1" s="158"/>
      <c r="G1" s="158"/>
    </row>
    <row r="2" spans="1:7" ht="24.75" customHeight="1">
      <c r="A2" s="80" t="s">
        <v>198</v>
      </c>
      <c r="B2" s="81"/>
      <c r="C2" s="81"/>
      <c r="D2" s="81"/>
      <c r="E2" s="81"/>
      <c r="F2" s="81"/>
      <c r="G2" s="82"/>
    </row>
    <row r="3" spans="1:7" ht="18" customHeight="1">
      <c r="A3" s="159" t="s">
        <v>196</v>
      </c>
      <c r="B3" s="159"/>
      <c r="C3" s="159"/>
      <c r="D3" s="159"/>
      <c r="E3" s="159"/>
      <c r="F3" s="159"/>
      <c r="G3" s="159"/>
    </row>
    <row r="4" spans="1:7" ht="12.75">
      <c r="A4" s="160" t="s">
        <v>101</v>
      </c>
      <c r="B4" s="157" t="s">
        <v>102</v>
      </c>
      <c r="C4" s="157" t="s">
        <v>103</v>
      </c>
      <c r="D4" s="157" t="s">
        <v>193</v>
      </c>
      <c r="E4" s="147" t="s">
        <v>199</v>
      </c>
      <c r="F4" s="148"/>
      <c r="G4" s="157" t="s">
        <v>200</v>
      </c>
    </row>
    <row r="5" spans="1:7" ht="12.75" customHeight="1">
      <c r="A5" s="160"/>
      <c r="B5" s="160"/>
      <c r="C5" s="157"/>
      <c r="D5" s="157"/>
      <c r="E5" s="149"/>
      <c r="F5" s="150"/>
      <c r="G5" s="157"/>
    </row>
    <row r="6" spans="1:7" s="83" customFormat="1" ht="19.5" customHeight="1">
      <c r="A6" s="155" t="s">
        <v>201</v>
      </c>
      <c r="B6" s="155"/>
      <c r="C6" s="155"/>
      <c r="D6" s="155"/>
      <c r="E6" s="155"/>
      <c r="F6" s="155"/>
      <c r="G6" s="155"/>
    </row>
    <row r="7" spans="1:7" s="84" customFormat="1" ht="24">
      <c r="A7" s="53">
        <v>1</v>
      </c>
      <c r="B7" s="96" t="s">
        <v>202</v>
      </c>
      <c r="C7" s="97" t="s">
        <v>203</v>
      </c>
      <c r="D7" s="98" t="s">
        <v>204</v>
      </c>
      <c r="E7" s="156" t="s">
        <v>205</v>
      </c>
      <c r="F7" s="156"/>
      <c r="G7" s="99"/>
    </row>
    <row r="8" spans="1:7" s="84" customFormat="1" ht="27.75" customHeight="1">
      <c r="A8" s="53">
        <f aca="true" t="shared" si="0" ref="A8:A14">A7+1</f>
        <v>2</v>
      </c>
      <c r="B8" s="96" t="s">
        <v>206</v>
      </c>
      <c r="C8" s="97" t="s">
        <v>203</v>
      </c>
      <c r="D8" s="98" t="s">
        <v>207</v>
      </c>
      <c r="E8" s="156" t="s">
        <v>205</v>
      </c>
      <c r="F8" s="156"/>
      <c r="G8" s="99"/>
    </row>
    <row r="9" spans="1:7" s="84" customFormat="1" ht="48">
      <c r="A9" s="53">
        <f t="shared" si="0"/>
        <v>3</v>
      </c>
      <c r="B9" s="96" t="s">
        <v>208</v>
      </c>
      <c r="C9" s="97" t="s">
        <v>203</v>
      </c>
      <c r="D9" s="98" t="s">
        <v>209</v>
      </c>
      <c r="E9" s="156" t="s">
        <v>205</v>
      </c>
      <c r="F9" s="156"/>
      <c r="G9" s="99"/>
    </row>
    <row r="10" spans="1:7" ht="24">
      <c r="A10" s="100">
        <f t="shared" si="0"/>
        <v>4</v>
      </c>
      <c r="B10" s="96" t="s">
        <v>210</v>
      </c>
      <c r="C10" s="101" t="s">
        <v>203</v>
      </c>
      <c r="D10" s="102" t="s">
        <v>211</v>
      </c>
      <c r="E10" s="144" t="s">
        <v>205</v>
      </c>
      <c r="F10" s="144"/>
      <c r="G10" s="99"/>
    </row>
    <row r="11" spans="1:7" ht="12.75">
      <c r="A11" s="100">
        <f t="shared" si="0"/>
        <v>5</v>
      </c>
      <c r="B11" s="96" t="s">
        <v>212</v>
      </c>
      <c r="C11" s="101" t="s">
        <v>203</v>
      </c>
      <c r="D11" s="102" t="s">
        <v>213</v>
      </c>
      <c r="E11" s="144" t="s">
        <v>205</v>
      </c>
      <c r="F11" s="144"/>
      <c r="G11" s="99"/>
    </row>
    <row r="12" spans="1:7" ht="28.5" customHeight="1">
      <c r="A12" s="100">
        <f t="shared" si="0"/>
        <v>6</v>
      </c>
      <c r="B12" s="96" t="s">
        <v>214</v>
      </c>
      <c r="C12" s="101" t="s">
        <v>203</v>
      </c>
      <c r="D12" s="102" t="s">
        <v>215</v>
      </c>
      <c r="E12" s="144" t="s">
        <v>205</v>
      </c>
      <c r="F12" s="144"/>
      <c r="G12" s="99"/>
    </row>
    <row r="13" spans="1:7" ht="15" customHeight="1">
      <c r="A13" s="100">
        <f t="shared" si="0"/>
        <v>7</v>
      </c>
      <c r="B13" s="96" t="s">
        <v>216</v>
      </c>
      <c r="C13" s="101" t="s">
        <v>203</v>
      </c>
      <c r="D13" s="102" t="s">
        <v>217</v>
      </c>
      <c r="E13" s="144" t="s">
        <v>205</v>
      </c>
      <c r="F13" s="144"/>
      <c r="G13" s="99"/>
    </row>
    <row r="14" spans="1:9" ht="42.75" customHeight="1">
      <c r="A14" s="100">
        <f t="shared" si="0"/>
        <v>8</v>
      </c>
      <c r="B14" s="96" t="s">
        <v>218</v>
      </c>
      <c r="C14" s="101" t="s">
        <v>203</v>
      </c>
      <c r="D14" s="102" t="s">
        <v>219</v>
      </c>
      <c r="E14" s="144" t="s">
        <v>205</v>
      </c>
      <c r="F14" s="144"/>
      <c r="G14" s="99"/>
      <c r="I14" s="84"/>
    </row>
    <row r="15" spans="1:7" s="83" customFormat="1" ht="19.5" customHeight="1">
      <c r="A15" s="151" t="s">
        <v>220</v>
      </c>
      <c r="B15" s="152"/>
      <c r="C15" s="152"/>
      <c r="D15" s="152"/>
      <c r="E15" s="152"/>
      <c r="F15" s="152"/>
      <c r="G15" s="153"/>
    </row>
    <row r="16" spans="1:7" ht="24">
      <c r="A16" s="100">
        <f>A14+1</f>
        <v>9</v>
      </c>
      <c r="B16" s="96" t="s">
        <v>221</v>
      </c>
      <c r="C16" s="101" t="s">
        <v>222</v>
      </c>
      <c r="D16" s="102" t="s">
        <v>223</v>
      </c>
      <c r="E16" s="144" t="s">
        <v>205</v>
      </c>
      <c r="F16" s="144"/>
      <c r="G16" s="99"/>
    </row>
    <row r="17" spans="1:7" s="85" customFormat="1" ht="19.5" customHeight="1">
      <c r="A17" s="146" t="s">
        <v>224</v>
      </c>
      <c r="B17" s="146"/>
      <c r="C17" s="146"/>
      <c r="D17" s="146"/>
      <c r="E17" s="146"/>
      <c r="F17" s="146"/>
      <c r="G17" s="146"/>
    </row>
    <row r="18" spans="1:7" s="86" customFormat="1" ht="24">
      <c r="A18" s="103">
        <f>A16+1</f>
        <v>10</v>
      </c>
      <c r="B18" s="96" t="s">
        <v>225</v>
      </c>
      <c r="C18" s="104" t="s">
        <v>203</v>
      </c>
      <c r="D18" s="105" t="s">
        <v>294</v>
      </c>
      <c r="E18" s="145" t="s">
        <v>205</v>
      </c>
      <c r="F18" s="145"/>
      <c r="G18" s="99"/>
    </row>
    <row r="19" spans="1:7" s="86" customFormat="1" ht="36">
      <c r="A19" s="103">
        <f>A18+1</f>
        <v>11</v>
      </c>
      <c r="B19" s="96" t="s">
        <v>226</v>
      </c>
      <c r="C19" s="104" t="s">
        <v>203</v>
      </c>
      <c r="D19" s="105" t="s">
        <v>227</v>
      </c>
      <c r="E19" s="145" t="s">
        <v>205</v>
      </c>
      <c r="F19" s="145"/>
      <c r="G19" s="99"/>
    </row>
    <row r="20" spans="1:7" s="85" customFormat="1" ht="19.5" customHeight="1">
      <c r="A20" s="146" t="s">
        <v>228</v>
      </c>
      <c r="B20" s="146"/>
      <c r="C20" s="146"/>
      <c r="D20" s="146"/>
      <c r="E20" s="146"/>
      <c r="F20" s="146"/>
      <c r="G20" s="146"/>
    </row>
    <row r="21" spans="1:7" s="86" customFormat="1" ht="24">
      <c r="A21" s="103">
        <f>A19+1</f>
        <v>12</v>
      </c>
      <c r="B21" s="96" t="s">
        <v>229</v>
      </c>
      <c r="C21" s="104" t="s">
        <v>203</v>
      </c>
      <c r="D21" s="105" t="s">
        <v>230</v>
      </c>
      <c r="E21" s="145" t="s">
        <v>205</v>
      </c>
      <c r="F21" s="145"/>
      <c r="G21" s="99"/>
    </row>
    <row r="22" spans="1:7" s="86" customFormat="1" ht="24">
      <c r="A22" s="103">
        <f>A21+1</f>
        <v>13</v>
      </c>
      <c r="B22" s="96" t="s">
        <v>231</v>
      </c>
      <c r="C22" s="104" t="s">
        <v>203</v>
      </c>
      <c r="D22" s="105" t="s">
        <v>295</v>
      </c>
      <c r="E22" s="145" t="s">
        <v>205</v>
      </c>
      <c r="F22" s="145"/>
      <c r="G22" s="99"/>
    </row>
    <row r="23" spans="1:7" s="83" customFormat="1" ht="19.5" customHeight="1">
      <c r="A23" s="154" t="s">
        <v>232</v>
      </c>
      <c r="B23" s="154"/>
      <c r="C23" s="154"/>
      <c r="D23" s="154"/>
      <c r="E23" s="154"/>
      <c r="F23" s="154"/>
      <c r="G23" s="154"/>
    </row>
    <row r="24" spans="1:7" ht="24">
      <c r="A24" s="100">
        <f>A22+1</f>
        <v>14</v>
      </c>
      <c r="B24" s="96" t="s">
        <v>233</v>
      </c>
      <c r="C24" s="101" t="s">
        <v>203</v>
      </c>
      <c r="D24" s="102" t="s">
        <v>234</v>
      </c>
      <c r="E24" s="144" t="s">
        <v>205</v>
      </c>
      <c r="F24" s="144"/>
      <c r="G24" s="99"/>
    </row>
    <row r="25" spans="1:7" s="94" customFormat="1" ht="19.5" customHeight="1">
      <c r="A25" s="87"/>
      <c r="B25" s="88"/>
      <c r="C25" s="89"/>
      <c r="D25" s="90"/>
      <c r="E25" s="91"/>
      <c r="F25" s="92" t="s">
        <v>235</v>
      </c>
      <c r="G25" s="93">
        <f>SUM(G24:G24,G16,G18:G19,G21:G22,G7:G14)</f>
        <v>0</v>
      </c>
    </row>
  </sheetData>
  <sheetProtection/>
  <mergeCells count="27">
    <mergeCell ref="G4:G5"/>
    <mergeCell ref="E12:F12"/>
    <mergeCell ref="E13:F13"/>
    <mergeCell ref="E14:F14"/>
    <mergeCell ref="A1:G1"/>
    <mergeCell ref="A3:G3"/>
    <mergeCell ref="A4:A5"/>
    <mergeCell ref="B4:B5"/>
    <mergeCell ref="C4:C5"/>
    <mergeCell ref="D4:D5"/>
    <mergeCell ref="E4:F5"/>
    <mergeCell ref="A15:G15"/>
    <mergeCell ref="E16:F16"/>
    <mergeCell ref="A23:G23"/>
    <mergeCell ref="A17:G17"/>
    <mergeCell ref="A6:G6"/>
    <mergeCell ref="E7:F7"/>
    <mergeCell ref="E8:F8"/>
    <mergeCell ref="E9:F9"/>
    <mergeCell ref="E10:F10"/>
    <mergeCell ref="E11:F11"/>
    <mergeCell ref="E24:F24"/>
    <mergeCell ref="E18:F18"/>
    <mergeCell ref="E19:F19"/>
    <mergeCell ref="A20:G20"/>
    <mergeCell ref="E21:F21"/>
    <mergeCell ref="E22:F22"/>
  </mergeCells>
  <printOptions horizontalCentered="1"/>
  <pageMargins left="0.8267716535433072" right="0.15748031496062992" top="0.984251968503937" bottom="0.5905511811023623" header="0.3937007874015748" footer="0.1968503937007874"/>
  <pageSetup firstPageNumber="12" useFirstPageNumber="1" fitToHeight="0" horizontalDpi="300" verticalDpi="300" orientation="portrait" paperSize="9" scale="95" r:id="rId1"/>
  <headerFooter alignWithMargins="0">
    <oddHeader>&amp;CKONTRAKT W2 - Modernizacja sieci kanalizacyjnej w mieście Kęty 
Część III B: Opis przedmiotu zamówienia - Przedmiar Robót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SheetLayoutView="100" zoomScalePageLayoutView="0" workbookViewId="0" topLeftCell="A13">
      <selection activeCell="A1" sqref="A1:I1"/>
    </sheetView>
  </sheetViews>
  <sheetFormatPr defaultColWidth="8.796875" defaultRowHeight="14.25"/>
  <cols>
    <col min="1" max="1" width="4.19921875" style="117" customWidth="1"/>
    <col min="2" max="2" width="6.5" style="117" customWidth="1"/>
    <col min="3" max="3" width="3.3984375" style="117" customWidth="1"/>
    <col min="4" max="4" width="10.19921875" style="126" customWidth="1"/>
    <col min="5" max="5" width="42.19921875" style="117" customWidth="1"/>
    <col min="6" max="6" width="6.69921875" style="119" customWidth="1"/>
    <col min="7" max="7" width="8.69921875" style="120" customWidth="1"/>
    <col min="8" max="8" width="8.69921875" style="117" customWidth="1"/>
    <col min="9" max="9" width="12.5" style="117" customWidth="1"/>
    <col min="10" max="16384" width="9" style="117" customWidth="1"/>
  </cols>
  <sheetData>
    <row r="1" spans="1:9" ht="23.25" customHeight="1">
      <c r="A1" s="170" t="s">
        <v>100</v>
      </c>
      <c r="B1" s="170"/>
      <c r="C1" s="170"/>
      <c r="D1" s="170"/>
      <c r="E1" s="170"/>
      <c r="F1" s="170"/>
      <c r="G1" s="170"/>
      <c r="H1" s="170"/>
      <c r="I1" s="170"/>
    </row>
    <row r="2" spans="1:9" ht="33.75" customHeight="1">
      <c r="A2" s="171" t="s">
        <v>311</v>
      </c>
      <c r="B2" s="171"/>
      <c r="C2" s="171"/>
      <c r="D2" s="171"/>
      <c r="E2" s="171"/>
      <c r="F2" s="171"/>
      <c r="G2" s="171"/>
      <c r="H2" s="171"/>
      <c r="I2" s="171"/>
    </row>
    <row r="3" spans="1:9" ht="14.25">
      <c r="A3" s="172" t="s">
        <v>101</v>
      </c>
      <c r="B3" s="173" t="s">
        <v>102</v>
      </c>
      <c r="C3" s="174"/>
      <c r="D3" s="177" t="s">
        <v>103</v>
      </c>
      <c r="E3" s="178" t="s">
        <v>104</v>
      </c>
      <c r="F3" s="172" t="s">
        <v>105</v>
      </c>
      <c r="G3" s="179" t="s">
        <v>106</v>
      </c>
      <c r="H3" s="178" t="s">
        <v>107</v>
      </c>
      <c r="I3" s="178" t="s">
        <v>108</v>
      </c>
    </row>
    <row r="4" spans="1:9" ht="14.25">
      <c r="A4" s="172"/>
      <c r="B4" s="175"/>
      <c r="C4" s="176"/>
      <c r="D4" s="177"/>
      <c r="E4" s="178"/>
      <c r="F4" s="172"/>
      <c r="G4" s="179"/>
      <c r="H4" s="178"/>
      <c r="I4" s="178"/>
    </row>
    <row r="5" spans="1:9" ht="14.25">
      <c r="A5" s="1">
        <v>1</v>
      </c>
      <c r="B5" s="164">
        <v>2</v>
      </c>
      <c r="C5" s="165"/>
      <c r="D5" s="124">
        <v>3</v>
      </c>
      <c r="E5" s="2">
        <v>4</v>
      </c>
      <c r="F5" s="1">
        <v>5</v>
      </c>
      <c r="G5" s="3">
        <v>6</v>
      </c>
      <c r="H5" s="2">
        <v>7</v>
      </c>
      <c r="I5" s="2">
        <v>8</v>
      </c>
    </row>
    <row r="6" spans="1:9" ht="25.5" customHeight="1">
      <c r="A6" s="167" t="s">
        <v>91</v>
      </c>
      <c r="B6" s="168"/>
      <c r="C6" s="168"/>
      <c r="D6" s="168"/>
      <c r="E6" s="168"/>
      <c r="F6" s="168"/>
      <c r="G6" s="168"/>
      <c r="H6" s="168"/>
      <c r="I6" s="169"/>
    </row>
    <row r="7" spans="1:9" ht="14.25">
      <c r="A7" s="113">
        <v>1</v>
      </c>
      <c r="B7" s="47" t="s">
        <v>240</v>
      </c>
      <c r="C7" s="48">
        <f>A7</f>
        <v>1</v>
      </c>
      <c r="D7" s="132" t="s">
        <v>338</v>
      </c>
      <c r="E7" s="121" t="s">
        <v>296</v>
      </c>
      <c r="F7" s="114" t="s">
        <v>111</v>
      </c>
      <c r="G7" s="122">
        <v>12.5</v>
      </c>
      <c r="H7" s="31"/>
      <c r="I7" s="31">
        <f aca="true" t="shared" si="0" ref="I7:I14">H7*G7</f>
        <v>0</v>
      </c>
    </row>
    <row r="8" spans="1:9" ht="22.5">
      <c r="A8" s="113">
        <f aca="true" t="shared" si="1" ref="A8:A14">A7+1</f>
        <v>2</v>
      </c>
      <c r="B8" s="47" t="str">
        <f>B7</f>
        <v>P-1.1/1 -</v>
      </c>
      <c r="C8" s="48">
        <f aca="true" t="shared" si="2" ref="C8:C14">A8</f>
        <v>2</v>
      </c>
      <c r="D8" s="132" t="s">
        <v>338</v>
      </c>
      <c r="E8" s="121" t="s">
        <v>297</v>
      </c>
      <c r="F8" s="114" t="s">
        <v>111</v>
      </c>
      <c r="G8" s="122">
        <v>4</v>
      </c>
      <c r="H8" s="31"/>
      <c r="I8" s="31">
        <f t="shared" si="0"/>
        <v>0</v>
      </c>
    </row>
    <row r="9" spans="1:9" ht="22.5">
      <c r="A9" s="113">
        <f t="shared" si="1"/>
        <v>3</v>
      </c>
      <c r="B9" s="47" t="str">
        <f aca="true" t="shared" si="3" ref="B9:B14">B8</f>
        <v>P-1.1/1 -</v>
      </c>
      <c r="C9" s="48">
        <f t="shared" si="2"/>
        <v>3</v>
      </c>
      <c r="D9" s="132" t="s">
        <v>338</v>
      </c>
      <c r="E9" s="121" t="s">
        <v>298</v>
      </c>
      <c r="F9" s="114" t="s">
        <v>310</v>
      </c>
      <c r="G9" s="122">
        <v>3.2</v>
      </c>
      <c r="H9" s="31"/>
      <c r="I9" s="31">
        <f t="shared" si="0"/>
        <v>0</v>
      </c>
    </row>
    <row r="10" spans="1:9" ht="22.5">
      <c r="A10" s="113">
        <f t="shared" si="1"/>
        <v>4</v>
      </c>
      <c r="B10" s="47" t="str">
        <f t="shared" si="3"/>
        <v>P-1.1/1 -</v>
      </c>
      <c r="C10" s="48">
        <f t="shared" si="2"/>
        <v>4</v>
      </c>
      <c r="D10" s="132" t="s">
        <v>338</v>
      </c>
      <c r="E10" s="121" t="s">
        <v>299</v>
      </c>
      <c r="F10" s="114" t="s">
        <v>310</v>
      </c>
      <c r="G10" s="122">
        <v>3.2</v>
      </c>
      <c r="H10" s="31"/>
      <c r="I10" s="31">
        <f t="shared" si="0"/>
        <v>0</v>
      </c>
    </row>
    <row r="11" spans="1:9" ht="22.5">
      <c r="A11" s="113">
        <f t="shared" si="1"/>
        <v>5</v>
      </c>
      <c r="B11" s="47" t="str">
        <f t="shared" si="3"/>
        <v>P-1.1/1 -</v>
      </c>
      <c r="C11" s="48">
        <f t="shared" si="2"/>
        <v>5</v>
      </c>
      <c r="D11" s="132" t="s">
        <v>338</v>
      </c>
      <c r="E11" s="121" t="s">
        <v>300</v>
      </c>
      <c r="F11" s="114" t="s">
        <v>310</v>
      </c>
      <c r="G11" s="122">
        <v>3.2</v>
      </c>
      <c r="H11" s="31"/>
      <c r="I11" s="31">
        <f t="shared" si="0"/>
        <v>0</v>
      </c>
    </row>
    <row r="12" spans="1:9" ht="22.5">
      <c r="A12" s="113">
        <f t="shared" si="1"/>
        <v>6</v>
      </c>
      <c r="B12" s="47" t="str">
        <f t="shared" si="3"/>
        <v>P-1.1/1 -</v>
      </c>
      <c r="C12" s="48">
        <f t="shared" si="2"/>
        <v>6</v>
      </c>
      <c r="D12" s="132" t="s">
        <v>338</v>
      </c>
      <c r="E12" s="121" t="s">
        <v>301</v>
      </c>
      <c r="F12" s="114" t="s">
        <v>310</v>
      </c>
      <c r="G12" s="122">
        <v>3.2</v>
      </c>
      <c r="H12" s="31"/>
      <c r="I12" s="31">
        <f t="shared" si="0"/>
        <v>0</v>
      </c>
    </row>
    <row r="13" spans="1:9" ht="33.75">
      <c r="A13" s="113">
        <f t="shared" si="1"/>
        <v>7</v>
      </c>
      <c r="B13" s="47" t="str">
        <f t="shared" si="3"/>
        <v>P-1.1/1 -</v>
      </c>
      <c r="C13" s="48">
        <f t="shared" si="2"/>
        <v>7</v>
      </c>
      <c r="D13" s="132" t="s">
        <v>338</v>
      </c>
      <c r="E13" s="121" t="s">
        <v>302</v>
      </c>
      <c r="F13" s="114" t="s">
        <v>128</v>
      </c>
      <c r="G13" s="122">
        <v>0.8</v>
      </c>
      <c r="H13" s="31"/>
      <c r="I13" s="31">
        <f t="shared" si="0"/>
        <v>0</v>
      </c>
    </row>
    <row r="14" spans="1:9" ht="33.75">
      <c r="A14" s="113">
        <f t="shared" si="1"/>
        <v>8</v>
      </c>
      <c r="B14" s="47" t="str">
        <f t="shared" si="3"/>
        <v>P-1.1/1 -</v>
      </c>
      <c r="C14" s="48">
        <f t="shared" si="2"/>
        <v>8</v>
      </c>
      <c r="D14" s="132" t="s">
        <v>338</v>
      </c>
      <c r="E14" s="121" t="s">
        <v>303</v>
      </c>
      <c r="F14" s="114" t="s">
        <v>128</v>
      </c>
      <c r="G14" s="122">
        <v>0.8</v>
      </c>
      <c r="H14" s="31"/>
      <c r="I14" s="31">
        <f t="shared" si="0"/>
        <v>0</v>
      </c>
    </row>
    <row r="15" spans="1:9" ht="21" customHeight="1">
      <c r="A15" s="161" t="s">
        <v>92</v>
      </c>
      <c r="B15" s="161"/>
      <c r="C15" s="161"/>
      <c r="D15" s="161"/>
      <c r="E15" s="161"/>
      <c r="F15" s="161"/>
      <c r="G15" s="161"/>
      <c r="H15" s="161"/>
      <c r="I15" s="161"/>
    </row>
    <row r="16" spans="1:9" ht="22.5">
      <c r="A16" s="113">
        <f>A14+1</f>
        <v>9</v>
      </c>
      <c r="B16" s="47" t="str">
        <f>B14</f>
        <v>P-1.1/1 -</v>
      </c>
      <c r="C16" s="48">
        <f>A16</f>
        <v>9</v>
      </c>
      <c r="D16" s="133" t="s">
        <v>339</v>
      </c>
      <c r="E16" s="121" t="s">
        <v>304</v>
      </c>
      <c r="F16" s="114" t="s">
        <v>310</v>
      </c>
      <c r="G16" s="122">
        <v>1845.75</v>
      </c>
      <c r="H16" s="31"/>
      <c r="I16" s="31">
        <f aca="true" t="shared" si="4" ref="I16:I31">H16*G16</f>
        <v>0</v>
      </c>
    </row>
    <row r="17" spans="1:9" ht="22.5">
      <c r="A17" s="113">
        <f aca="true" t="shared" si="5" ref="A17:A31">A16+1</f>
        <v>10</v>
      </c>
      <c r="B17" s="47" t="str">
        <f>B16</f>
        <v>P-1.1/1 -</v>
      </c>
      <c r="C17" s="48">
        <f aca="true" t="shared" si="6" ref="C17:C31">A17</f>
        <v>10</v>
      </c>
      <c r="D17" s="133" t="s">
        <v>339</v>
      </c>
      <c r="E17" s="121" t="s">
        <v>305</v>
      </c>
      <c r="F17" s="114" t="s">
        <v>128</v>
      </c>
      <c r="G17" s="122">
        <v>276.863</v>
      </c>
      <c r="H17" s="31"/>
      <c r="I17" s="31">
        <f t="shared" si="4"/>
        <v>0</v>
      </c>
    </row>
    <row r="18" spans="1:9" ht="22.5">
      <c r="A18" s="113">
        <f t="shared" si="5"/>
        <v>11</v>
      </c>
      <c r="B18" s="47" t="str">
        <f aca="true" t="shared" si="7" ref="B18:B31">B17</f>
        <v>P-1.1/1 -</v>
      </c>
      <c r="C18" s="48">
        <f t="shared" si="6"/>
        <v>11</v>
      </c>
      <c r="D18" s="133" t="s">
        <v>339</v>
      </c>
      <c r="E18" s="121" t="s">
        <v>306</v>
      </c>
      <c r="F18" s="114" t="s">
        <v>310</v>
      </c>
      <c r="G18" s="122">
        <v>2236</v>
      </c>
      <c r="H18" s="31"/>
      <c r="I18" s="31">
        <f t="shared" si="4"/>
        <v>0</v>
      </c>
    </row>
    <row r="19" spans="1:9" ht="22.5">
      <c r="A19" s="113">
        <f t="shared" si="5"/>
        <v>12</v>
      </c>
      <c r="B19" s="47" t="str">
        <f t="shared" si="7"/>
        <v>P-1.1/1 -</v>
      </c>
      <c r="C19" s="48">
        <f t="shared" si="6"/>
        <v>12</v>
      </c>
      <c r="D19" s="133" t="s">
        <v>339</v>
      </c>
      <c r="E19" s="121" t="s">
        <v>307</v>
      </c>
      <c r="F19" s="114" t="s">
        <v>310</v>
      </c>
      <c r="G19" s="122">
        <v>2236</v>
      </c>
      <c r="H19" s="31"/>
      <c r="I19" s="31">
        <f t="shared" si="4"/>
        <v>0</v>
      </c>
    </row>
    <row r="20" spans="1:9" ht="22.5">
      <c r="A20" s="113">
        <f t="shared" si="5"/>
        <v>13</v>
      </c>
      <c r="B20" s="47" t="str">
        <f t="shared" si="7"/>
        <v>P-1.1/1 -</v>
      </c>
      <c r="C20" s="48">
        <f t="shared" si="6"/>
        <v>13</v>
      </c>
      <c r="D20" s="133" t="s">
        <v>339</v>
      </c>
      <c r="E20" s="121" t="s">
        <v>308</v>
      </c>
      <c r="F20" s="114" t="s">
        <v>128</v>
      </c>
      <c r="G20" s="122">
        <v>447.2</v>
      </c>
      <c r="H20" s="31"/>
      <c r="I20" s="31">
        <f t="shared" si="4"/>
        <v>0</v>
      </c>
    </row>
    <row r="21" spans="1:9" ht="33.75">
      <c r="A21" s="113">
        <f t="shared" si="5"/>
        <v>14</v>
      </c>
      <c r="B21" s="47" t="str">
        <f t="shared" si="7"/>
        <v>P-1.1/1 -</v>
      </c>
      <c r="C21" s="48">
        <f t="shared" si="6"/>
        <v>14</v>
      </c>
      <c r="D21" s="133" t="s">
        <v>339</v>
      </c>
      <c r="E21" s="121" t="s">
        <v>0</v>
      </c>
      <c r="F21" s="114" t="s">
        <v>128</v>
      </c>
      <c r="G21" s="122">
        <v>2128.3884</v>
      </c>
      <c r="H21" s="31"/>
      <c r="I21" s="31">
        <f t="shared" si="4"/>
        <v>0</v>
      </c>
    </row>
    <row r="22" spans="1:9" ht="33.75">
      <c r="A22" s="113">
        <f t="shared" si="5"/>
        <v>15</v>
      </c>
      <c r="B22" s="47" t="str">
        <f t="shared" si="7"/>
        <v>P-1.1/1 -</v>
      </c>
      <c r="C22" s="48">
        <f t="shared" si="6"/>
        <v>15</v>
      </c>
      <c r="D22" s="133" t="s">
        <v>339</v>
      </c>
      <c r="E22" s="121" t="s">
        <v>1</v>
      </c>
      <c r="F22" s="114" t="s">
        <v>128</v>
      </c>
      <c r="G22" s="122">
        <v>975.835</v>
      </c>
      <c r="H22" s="31"/>
      <c r="I22" s="31">
        <f t="shared" si="4"/>
        <v>0</v>
      </c>
    </row>
    <row r="23" spans="1:9" ht="33.75">
      <c r="A23" s="113">
        <f t="shared" si="5"/>
        <v>16</v>
      </c>
      <c r="B23" s="47" t="str">
        <f t="shared" si="7"/>
        <v>P-1.1/1 -</v>
      </c>
      <c r="C23" s="48">
        <f t="shared" si="6"/>
        <v>16</v>
      </c>
      <c r="D23" s="133" t="s">
        <v>339</v>
      </c>
      <c r="E23" s="121" t="s">
        <v>2</v>
      </c>
      <c r="F23" s="114" t="s">
        <v>128</v>
      </c>
      <c r="G23" s="122">
        <v>189</v>
      </c>
      <c r="H23" s="31"/>
      <c r="I23" s="31">
        <f t="shared" si="4"/>
        <v>0</v>
      </c>
    </row>
    <row r="24" spans="1:9" ht="45">
      <c r="A24" s="113">
        <f t="shared" si="5"/>
        <v>17</v>
      </c>
      <c r="B24" s="47" t="str">
        <f t="shared" si="7"/>
        <v>P-1.1/1 -</v>
      </c>
      <c r="C24" s="48">
        <f t="shared" si="6"/>
        <v>17</v>
      </c>
      <c r="D24" s="133" t="s">
        <v>339</v>
      </c>
      <c r="E24" s="121" t="s">
        <v>3</v>
      </c>
      <c r="F24" s="114" t="s">
        <v>128</v>
      </c>
      <c r="G24" s="122">
        <v>208</v>
      </c>
      <c r="H24" s="31"/>
      <c r="I24" s="31">
        <f t="shared" si="4"/>
        <v>0</v>
      </c>
    </row>
    <row r="25" spans="1:9" ht="45">
      <c r="A25" s="113">
        <f t="shared" si="5"/>
        <v>18</v>
      </c>
      <c r="B25" s="47" t="str">
        <f t="shared" si="7"/>
        <v>P-1.1/1 -</v>
      </c>
      <c r="C25" s="48">
        <f t="shared" si="6"/>
        <v>18</v>
      </c>
      <c r="D25" s="133" t="s">
        <v>339</v>
      </c>
      <c r="E25" s="121" t="s">
        <v>4</v>
      </c>
      <c r="F25" s="114" t="s">
        <v>310</v>
      </c>
      <c r="G25" s="122">
        <v>199.15</v>
      </c>
      <c r="H25" s="31"/>
      <c r="I25" s="31">
        <f t="shared" si="4"/>
        <v>0</v>
      </c>
    </row>
    <row r="26" spans="1:9" ht="22.5">
      <c r="A26" s="113">
        <f t="shared" si="5"/>
        <v>19</v>
      </c>
      <c r="B26" s="47" t="str">
        <f t="shared" si="7"/>
        <v>P-1.1/1 -</v>
      </c>
      <c r="C26" s="48">
        <f t="shared" si="6"/>
        <v>19</v>
      </c>
      <c r="D26" s="133" t="s">
        <v>339</v>
      </c>
      <c r="E26" s="121" t="s">
        <v>5</v>
      </c>
      <c r="F26" s="114" t="s">
        <v>260</v>
      </c>
      <c r="G26" s="122">
        <v>500</v>
      </c>
      <c r="H26" s="31"/>
      <c r="I26" s="31">
        <f t="shared" si="4"/>
        <v>0</v>
      </c>
    </row>
    <row r="27" spans="1:9" ht="33.75">
      <c r="A27" s="113">
        <f t="shared" si="5"/>
        <v>20</v>
      </c>
      <c r="B27" s="47" t="str">
        <f t="shared" si="7"/>
        <v>P-1.1/1 -</v>
      </c>
      <c r="C27" s="48">
        <f t="shared" si="6"/>
        <v>20</v>
      </c>
      <c r="D27" s="133" t="s">
        <v>361</v>
      </c>
      <c r="E27" s="123" t="s">
        <v>6</v>
      </c>
      <c r="F27" s="114" t="s">
        <v>128</v>
      </c>
      <c r="G27" s="115">
        <v>14.513</v>
      </c>
      <c r="H27" s="31"/>
      <c r="I27" s="31">
        <f t="shared" si="4"/>
        <v>0</v>
      </c>
    </row>
    <row r="28" spans="1:9" ht="45">
      <c r="A28" s="113">
        <f t="shared" si="5"/>
        <v>21</v>
      </c>
      <c r="B28" s="47" t="str">
        <f t="shared" si="7"/>
        <v>P-1.1/1 -</v>
      </c>
      <c r="C28" s="48">
        <f t="shared" si="6"/>
        <v>21</v>
      </c>
      <c r="D28" s="133" t="s">
        <v>361</v>
      </c>
      <c r="E28" s="123" t="s">
        <v>332</v>
      </c>
      <c r="F28" s="114" t="s">
        <v>128</v>
      </c>
      <c r="G28" s="115">
        <v>1252.539</v>
      </c>
      <c r="H28" s="31"/>
      <c r="I28" s="31">
        <f t="shared" si="4"/>
        <v>0</v>
      </c>
    </row>
    <row r="29" spans="1:9" ht="24">
      <c r="A29" s="113">
        <f t="shared" si="5"/>
        <v>22</v>
      </c>
      <c r="B29" s="47" t="str">
        <f t="shared" si="7"/>
        <v>P-1.1/1 -</v>
      </c>
      <c r="C29" s="48">
        <f t="shared" si="6"/>
        <v>22</v>
      </c>
      <c r="D29" s="133" t="s">
        <v>361</v>
      </c>
      <c r="E29" s="123" t="s">
        <v>7</v>
      </c>
      <c r="F29" s="114" t="s">
        <v>128</v>
      </c>
      <c r="G29" s="115">
        <v>210.965</v>
      </c>
      <c r="H29" s="31"/>
      <c r="I29" s="31">
        <f t="shared" si="4"/>
        <v>0</v>
      </c>
    </row>
    <row r="30" spans="1:9" ht="45">
      <c r="A30" s="113">
        <f t="shared" si="5"/>
        <v>23</v>
      </c>
      <c r="B30" s="47" t="str">
        <f t="shared" si="7"/>
        <v>P-1.1/1 -</v>
      </c>
      <c r="C30" s="48">
        <f t="shared" si="6"/>
        <v>23</v>
      </c>
      <c r="D30" s="133" t="s">
        <v>339</v>
      </c>
      <c r="E30" s="123" t="s">
        <v>8</v>
      </c>
      <c r="F30" s="114" t="s">
        <v>128</v>
      </c>
      <c r="G30" s="115">
        <v>962.153</v>
      </c>
      <c r="H30" s="31"/>
      <c r="I30" s="31">
        <f t="shared" si="4"/>
        <v>0</v>
      </c>
    </row>
    <row r="31" spans="1:9" ht="47.25" customHeight="1">
      <c r="A31" s="113">
        <f t="shared" si="5"/>
        <v>24</v>
      </c>
      <c r="B31" s="47" t="str">
        <f t="shared" si="7"/>
        <v>P-1.1/1 -</v>
      </c>
      <c r="C31" s="48">
        <f t="shared" si="6"/>
        <v>24</v>
      </c>
      <c r="D31" s="133" t="s">
        <v>339</v>
      </c>
      <c r="E31" s="123" t="s">
        <v>9</v>
      </c>
      <c r="F31" s="114" t="s">
        <v>128</v>
      </c>
      <c r="G31" s="115">
        <v>962.153</v>
      </c>
      <c r="H31" s="31"/>
      <c r="I31" s="31">
        <f t="shared" si="4"/>
        <v>0</v>
      </c>
    </row>
    <row r="32" spans="1:9" ht="21" customHeight="1">
      <c r="A32" s="161" t="s">
        <v>93</v>
      </c>
      <c r="B32" s="161"/>
      <c r="C32" s="161"/>
      <c r="D32" s="161"/>
      <c r="E32" s="161"/>
      <c r="F32" s="161"/>
      <c r="G32" s="161"/>
      <c r="H32" s="161"/>
      <c r="I32" s="161"/>
    </row>
    <row r="33" spans="1:9" ht="36">
      <c r="A33" s="113">
        <f>A31+1</f>
        <v>25</v>
      </c>
      <c r="B33" s="47" t="str">
        <f>B31</f>
        <v>P-1.1/1 -</v>
      </c>
      <c r="C33" s="48">
        <f>A33</f>
        <v>25</v>
      </c>
      <c r="D33" s="133" t="s">
        <v>341</v>
      </c>
      <c r="E33" s="123" t="s">
        <v>10</v>
      </c>
      <c r="F33" s="114" t="s">
        <v>128</v>
      </c>
      <c r="G33" s="115">
        <v>157.997</v>
      </c>
      <c r="H33" s="31"/>
      <c r="I33" s="31">
        <f aca="true" t="shared" si="8" ref="I33:I76">H33*G33</f>
        <v>0</v>
      </c>
    </row>
    <row r="34" spans="1:9" ht="24">
      <c r="A34" s="113">
        <f aca="true" t="shared" si="9" ref="A34:A76">A33+1</f>
        <v>26</v>
      </c>
      <c r="B34" s="47" t="str">
        <f>B33</f>
        <v>P-1.1/1 -</v>
      </c>
      <c r="C34" s="48">
        <f aca="true" t="shared" si="10" ref="C34:C76">A34</f>
        <v>26</v>
      </c>
      <c r="D34" s="133" t="s">
        <v>340</v>
      </c>
      <c r="E34" s="123" t="s">
        <v>11</v>
      </c>
      <c r="F34" s="114" t="s">
        <v>128</v>
      </c>
      <c r="G34" s="115">
        <v>303.46</v>
      </c>
      <c r="H34" s="31"/>
      <c r="I34" s="31">
        <f t="shared" si="8"/>
        <v>0</v>
      </c>
    </row>
    <row r="35" spans="1:9" ht="14.25">
      <c r="A35" s="113">
        <f t="shared" si="9"/>
        <v>27</v>
      </c>
      <c r="B35" s="47" t="str">
        <f aca="true" t="shared" si="11" ref="B35:B76">B34</f>
        <v>P-1.1/1 -</v>
      </c>
      <c r="C35" s="48">
        <f t="shared" si="10"/>
        <v>27</v>
      </c>
      <c r="D35" s="133" t="s">
        <v>342</v>
      </c>
      <c r="E35" s="123" t="s">
        <v>12</v>
      </c>
      <c r="F35" s="114" t="s">
        <v>111</v>
      </c>
      <c r="G35" s="115">
        <v>423</v>
      </c>
      <c r="H35" s="31"/>
      <c r="I35" s="31">
        <f t="shared" si="8"/>
        <v>0</v>
      </c>
    </row>
    <row r="36" spans="1:9" ht="14.25">
      <c r="A36" s="113">
        <f t="shared" si="9"/>
        <v>28</v>
      </c>
      <c r="B36" s="47" t="str">
        <f t="shared" si="11"/>
        <v>P-1.1/1 -</v>
      </c>
      <c r="C36" s="48">
        <f t="shared" si="10"/>
        <v>28</v>
      </c>
      <c r="D36" s="133" t="s">
        <v>342</v>
      </c>
      <c r="E36" s="123" t="s">
        <v>13</v>
      </c>
      <c r="F36" s="114" t="s">
        <v>111</v>
      </c>
      <c r="G36" s="115">
        <v>99.3</v>
      </c>
      <c r="H36" s="31"/>
      <c r="I36" s="31">
        <f t="shared" si="8"/>
        <v>0</v>
      </c>
    </row>
    <row r="37" spans="1:9" ht="14.25">
      <c r="A37" s="113">
        <f t="shared" si="9"/>
        <v>29</v>
      </c>
      <c r="B37" s="47" t="str">
        <f t="shared" si="11"/>
        <v>P-1.1/1 -</v>
      </c>
      <c r="C37" s="48">
        <f t="shared" si="10"/>
        <v>29</v>
      </c>
      <c r="D37" s="133" t="s">
        <v>342</v>
      </c>
      <c r="E37" s="123" t="s">
        <v>14</v>
      </c>
      <c r="F37" s="114" t="s">
        <v>111</v>
      </c>
      <c r="G37" s="115">
        <v>187</v>
      </c>
      <c r="H37" s="31"/>
      <c r="I37" s="31">
        <f t="shared" si="8"/>
        <v>0</v>
      </c>
    </row>
    <row r="38" spans="1:9" ht="14.25">
      <c r="A38" s="113">
        <f t="shared" si="9"/>
        <v>30</v>
      </c>
      <c r="B38" s="47" t="str">
        <f t="shared" si="11"/>
        <v>P-1.1/1 -</v>
      </c>
      <c r="C38" s="48">
        <f t="shared" si="10"/>
        <v>30</v>
      </c>
      <c r="D38" s="133" t="s">
        <v>342</v>
      </c>
      <c r="E38" s="123" t="s">
        <v>15</v>
      </c>
      <c r="F38" s="114" t="s">
        <v>111</v>
      </c>
      <c r="G38" s="115">
        <v>49.8</v>
      </c>
      <c r="H38" s="31"/>
      <c r="I38" s="31">
        <f t="shared" si="8"/>
        <v>0</v>
      </c>
    </row>
    <row r="39" spans="1:9" ht="22.5">
      <c r="A39" s="113">
        <f t="shared" si="9"/>
        <v>31</v>
      </c>
      <c r="B39" s="47" t="str">
        <f t="shared" si="11"/>
        <v>P-1.1/1 -</v>
      </c>
      <c r="C39" s="48">
        <f t="shared" si="10"/>
        <v>31</v>
      </c>
      <c r="D39" s="133" t="s">
        <v>342</v>
      </c>
      <c r="E39" s="123" t="s">
        <v>16</v>
      </c>
      <c r="F39" s="114" t="s">
        <v>111</v>
      </c>
      <c r="G39" s="115">
        <v>170.1</v>
      </c>
      <c r="H39" s="31"/>
      <c r="I39" s="31">
        <f t="shared" si="8"/>
        <v>0</v>
      </c>
    </row>
    <row r="40" spans="1:9" ht="14.25">
      <c r="A40" s="113">
        <f t="shared" si="9"/>
        <v>32</v>
      </c>
      <c r="B40" s="47" t="str">
        <f t="shared" si="11"/>
        <v>P-1.1/1 -</v>
      </c>
      <c r="C40" s="48">
        <f t="shared" si="10"/>
        <v>32</v>
      </c>
      <c r="D40" s="133" t="s">
        <v>342</v>
      </c>
      <c r="E40" s="123" t="s">
        <v>17</v>
      </c>
      <c r="F40" s="114" t="s">
        <v>111</v>
      </c>
      <c r="G40" s="115">
        <v>3.4</v>
      </c>
      <c r="H40" s="31"/>
      <c r="I40" s="31">
        <f t="shared" si="8"/>
        <v>0</v>
      </c>
    </row>
    <row r="41" spans="1:9" ht="14.25">
      <c r="A41" s="113">
        <f t="shared" si="9"/>
        <v>33</v>
      </c>
      <c r="B41" s="47" t="str">
        <f t="shared" si="11"/>
        <v>P-1.1/1 -</v>
      </c>
      <c r="C41" s="48">
        <f t="shared" si="10"/>
        <v>33</v>
      </c>
      <c r="D41" s="133" t="s">
        <v>342</v>
      </c>
      <c r="E41" s="123" t="s">
        <v>18</v>
      </c>
      <c r="F41" s="114" t="s">
        <v>111</v>
      </c>
      <c r="G41" s="115">
        <v>7.4</v>
      </c>
      <c r="H41" s="31"/>
      <c r="I41" s="31">
        <f t="shared" si="8"/>
        <v>0</v>
      </c>
    </row>
    <row r="42" spans="1:9" ht="24" customHeight="1">
      <c r="A42" s="113">
        <f t="shared" si="9"/>
        <v>34</v>
      </c>
      <c r="B42" s="47" t="str">
        <f t="shared" si="11"/>
        <v>P-1.1/1 -</v>
      </c>
      <c r="C42" s="48">
        <f t="shared" si="10"/>
        <v>34</v>
      </c>
      <c r="D42" s="133" t="s">
        <v>343</v>
      </c>
      <c r="E42" s="123" t="s">
        <v>19</v>
      </c>
      <c r="F42" s="114" t="s">
        <v>111</v>
      </c>
      <c r="G42" s="115">
        <v>208</v>
      </c>
      <c r="H42" s="31"/>
      <c r="I42" s="31">
        <f t="shared" si="8"/>
        <v>0</v>
      </c>
    </row>
    <row r="43" spans="1:9" ht="14.25">
      <c r="A43" s="113">
        <f t="shared" si="9"/>
        <v>35</v>
      </c>
      <c r="B43" s="47" t="str">
        <f t="shared" si="11"/>
        <v>P-1.1/1 -</v>
      </c>
      <c r="C43" s="48">
        <f t="shared" si="10"/>
        <v>35</v>
      </c>
      <c r="D43" s="133" t="s">
        <v>343</v>
      </c>
      <c r="E43" s="123" t="s">
        <v>328</v>
      </c>
      <c r="F43" s="114" t="s">
        <v>111</v>
      </c>
      <c r="G43" s="115">
        <v>126.25</v>
      </c>
      <c r="H43" s="31"/>
      <c r="I43" s="31">
        <f t="shared" si="8"/>
        <v>0</v>
      </c>
    </row>
    <row r="44" spans="1:9" ht="14.25">
      <c r="A44" s="113">
        <f t="shared" si="9"/>
        <v>36</v>
      </c>
      <c r="B44" s="47" t="str">
        <f t="shared" si="11"/>
        <v>P-1.1/1 -</v>
      </c>
      <c r="C44" s="48">
        <f t="shared" si="10"/>
        <v>36</v>
      </c>
      <c r="D44" s="133" t="s">
        <v>343</v>
      </c>
      <c r="E44" s="123" t="s">
        <v>20</v>
      </c>
      <c r="F44" s="114" t="s">
        <v>111</v>
      </c>
      <c r="G44" s="115">
        <v>98.6</v>
      </c>
      <c r="H44" s="31"/>
      <c r="I44" s="31">
        <f t="shared" si="8"/>
        <v>0</v>
      </c>
    </row>
    <row r="45" spans="1:9" ht="14.25">
      <c r="A45" s="113">
        <f t="shared" si="9"/>
        <v>37</v>
      </c>
      <c r="B45" s="47" t="str">
        <f t="shared" si="11"/>
        <v>P-1.1/1 -</v>
      </c>
      <c r="C45" s="48">
        <f t="shared" si="10"/>
        <v>37</v>
      </c>
      <c r="D45" s="133" t="s">
        <v>343</v>
      </c>
      <c r="E45" s="123" t="s">
        <v>21</v>
      </c>
      <c r="F45" s="114" t="s">
        <v>146</v>
      </c>
      <c r="G45" s="115">
        <v>2</v>
      </c>
      <c r="H45" s="31"/>
      <c r="I45" s="31">
        <f t="shared" si="8"/>
        <v>0</v>
      </c>
    </row>
    <row r="46" spans="1:9" ht="14.25">
      <c r="A46" s="113">
        <f t="shared" si="9"/>
        <v>38</v>
      </c>
      <c r="B46" s="47" t="str">
        <f t="shared" si="11"/>
        <v>P-1.1/1 -</v>
      </c>
      <c r="C46" s="48">
        <f t="shared" si="10"/>
        <v>38</v>
      </c>
      <c r="D46" s="133" t="s">
        <v>343</v>
      </c>
      <c r="E46" s="123" t="s">
        <v>22</v>
      </c>
      <c r="F46" s="114" t="s">
        <v>146</v>
      </c>
      <c r="G46" s="115">
        <v>3</v>
      </c>
      <c r="H46" s="31"/>
      <c r="I46" s="31">
        <f t="shared" si="8"/>
        <v>0</v>
      </c>
    </row>
    <row r="47" spans="1:9" ht="14.25">
      <c r="A47" s="113">
        <f t="shared" si="9"/>
        <v>39</v>
      </c>
      <c r="B47" s="47" t="str">
        <f t="shared" si="11"/>
        <v>P-1.1/1 -</v>
      </c>
      <c r="C47" s="48">
        <f t="shared" si="10"/>
        <v>39</v>
      </c>
      <c r="D47" s="133" t="s">
        <v>343</v>
      </c>
      <c r="E47" s="123" t="s">
        <v>23</v>
      </c>
      <c r="F47" s="114" t="s">
        <v>146</v>
      </c>
      <c r="G47" s="115">
        <v>4</v>
      </c>
      <c r="H47" s="31"/>
      <c r="I47" s="31">
        <f t="shared" si="8"/>
        <v>0</v>
      </c>
    </row>
    <row r="48" spans="1:9" ht="14.25">
      <c r="A48" s="113">
        <f t="shared" si="9"/>
        <v>40</v>
      </c>
      <c r="B48" s="47" t="str">
        <f t="shared" si="11"/>
        <v>P-1.1/1 -</v>
      </c>
      <c r="C48" s="48">
        <f t="shared" si="10"/>
        <v>40</v>
      </c>
      <c r="D48" s="133" t="s">
        <v>343</v>
      </c>
      <c r="E48" s="123" t="s">
        <v>24</v>
      </c>
      <c r="F48" s="114" t="s">
        <v>146</v>
      </c>
      <c r="G48" s="115">
        <v>5</v>
      </c>
      <c r="H48" s="31"/>
      <c r="I48" s="31">
        <f t="shared" si="8"/>
        <v>0</v>
      </c>
    </row>
    <row r="49" spans="1:9" ht="14.25">
      <c r="A49" s="113">
        <f t="shared" si="9"/>
        <v>41</v>
      </c>
      <c r="B49" s="47" t="str">
        <f t="shared" si="11"/>
        <v>P-1.1/1 -</v>
      </c>
      <c r="C49" s="48">
        <f t="shared" si="10"/>
        <v>41</v>
      </c>
      <c r="D49" s="133" t="s">
        <v>343</v>
      </c>
      <c r="E49" s="123" t="s">
        <v>25</v>
      </c>
      <c r="F49" s="114" t="s">
        <v>146</v>
      </c>
      <c r="G49" s="115">
        <v>1</v>
      </c>
      <c r="H49" s="31"/>
      <c r="I49" s="31">
        <f t="shared" si="8"/>
        <v>0</v>
      </c>
    </row>
    <row r="50" spans="1:9" ht="14.25">
      <c r="A50" s="113">
        <f t="shared" si="9"/>
        <v>42</v>
      </c>
      <c r="B50" s="47" t="str">
        <f t="shared" si="11"/>
        <v>P-1.1/1 -</v>
      </c>
      <c r="C50" s="48">
        <f t="shared" si="10"/>
        <v>42</v>
      </c>
      <c r="D50" s="133" t="s">
        <v>343</v>
      </c>
      <c r="E50" s="123" t="s">
        <v>26</v>
      </c>
      <c r="F50" s="114" t="s">
        <v>146</v>
      </c>
      <c r="G50" s="115">
        <v>2</v>
      </c>
      <c r="H50" s="31"/>
      <c r="I50" s="31">
        <f t="shared" si="8"/>
        <v>0</v>
      </c>
    </row>
    <row r="51" spans="1:9" ht="24">
      <c r="A51" s="113">
        <f t="shared" si="9"/>
        <v>43</v>
      </c>
      <c r="B51" s="47" t="str">
        <f t="shared" si="11"/>
        <v>P-1.1/1 -</v>
      </c>
      <c r="C51" s="48">
        <f t="shared" si="10"/>
        <v>43</v>
      </c>
      <c r="D51" s="133" t="s">
        <v>344</v>
      </c>
      <c r="E51" s="123" t="s">
        <v>27</v>
      </c>
      <c r="F51" s="114" t="s">
        <v>146</v>
      </c>
      <c r="G51" s="115">
        <v>1</v>
      </c>
      <c r="H51" s="31"/>
      <c r="I51" s="31">
        <f t="shared" si="8"/>
        <v>0</v>
      </c>
    </row>
    <row r="52" spans="1:9" ht="24">
      <c r="A52" s="113">
        <f t="shared" si="9"/>
        <v>44</v>
      </c>
      <c r="B52" s="47" t="str">
        <f t="shared" si="11"/>
        <v>P-1.1/1 -</v>
      </c>
      <c r="C52" s="48">
        <f t="shared" si="10"/>
        <v>44</v>
      </c>
      <c r="D52" s="133" t="s">
        <v>344</v>
      </c>
      <c r="E52" s="123" t="s">
        <v>28</v>
      </c>
      <c r="F52" s="114" t="s">
        <v>268</v>
      </c>
      <c r="G52" s="115">
        <v>1</v>
      </c>
      <c r="H52" s="31"/>
      <c r="I52" s="31">
        <f t="shared" si="8"/>
        <v>0</v>
      </c>
    </row>
    <row r="53" spans="1:9" ht="24">
      <c r="A53" s="113">
        <f t="shared" si="9"/>
        <v>45</v>
      </c>
      <c r="B53" s="47" t="str">
        <f t="shared" si="11"/>
        <v>P-1.1/1 -</v>
      </c>
      <c r="C53" s="48">
        <f t="shared" si="10"/>
        <v>45</v>
      </c>
      <c r="D53" s="133" t="s">
        <v>344</v>
      </c>
      <c r="E53" s="123" t="s">
        <v>29</v>
      </c>
      <c r="F53" s="114" t="s">
        <v>268</v>
      </c>
      <c r="G53" s="115">
        <v>1</v>
      </c>
      <c r="H53" s="31"/>
      <c r="I53" s="31">
        <f t="shared" si="8"/>
        <v>0</v>
      </c>
    </row>
    <row r="54" spans="1:9" ht="24">
      <c r="A54" s="113">
        <f t="shared" si="9"/>
        <v>46</v>
      </c>
      <c r="B54" s="47" t="str">
        <f t="shared" si="11"/>
        <v>P-1.1/1 -</v>
      </c>
      <c r="C54" s="48">
        <f t="shared" si="10"/>
        <v>46</v>
      </c>
      <c r="D54" s="133" t="s">
        <v>344</v>
      </c>
      <c r="E54" s="123" t="s">
        <v>30</v>
      </c>
      <c r="F54" s="114" t="s">
        <v>146</v>
      </c>
      <c r="G54" s="115">
        <v>2</v>
      </c>
      <c r="H54" s="31"/>
      <c r="I54" s="31">
        <f t="shared" si="8"/>
        <v>0</v>
      </c>
    </row>
    <row r="55" spans="1:9" ht="24">
      <c r="A55" s="113">
        <f t="shared" si="9"/>
        <v>47</v>
      </c>
      <c r="B55" s="47" t="str">
        <f t="shared" si="11"/>
        <v>P-1.1/1 -</v>
      </c>
      <c r="C55" s="48">
        <f t="shared" si="10"/>
        <v>47</v>
      </c>
      <c r="D55" s="133" t="s">
        <v>344</v>
      </c>
      <c r="E55" s="123" t="s">
        <v>31</v>
      </c>
      <c r="F55" s="114" t="s">
        <v>146</v>
      </c>
      <c r="G55" s="115">
        <v>2</v>
      </c>
      <c r="H55" s="31"/>
      <c r="I55" s="31">
        <f t="shared" si="8"/>
        <v>0</v>
      </c>
    </row>
    <row r="56" spans="1:9" ht="24">
      <c r="A56" s="113">
        <f t="shared" si="9"/>
        <v>48</v>
      </c>
      <c r="B56" s="47" t="str">
        <f t="shared" si="11"/>
        <v>P-1.1/1 -</v>
      </c>
      <c r="C56" s="48">
        <f t="shared" si="10"/>
        <v>48</v>
      </c>
      <c r="D56" s="133" t="s">
        <v>344</v>
      </c>
      <c r="E56" s="123" t="s">
        <v>32</v>
      </c>
      <c r="F56" s="114" t="s">
        <v>146</v>
      </c>
      <c r="G56" s="115">
        <v>2</v>
      </c>
      <c r="H56" s="31"/>
      <c r="I56" s="31">
        <f t="shared" si="8"/>
        <v>0</v>
      </c>
    </row>
    <row r="57" spans="1:9" ht="24">
      <c r="A57" s="113">
        <f t="shared" si="9"/>
        <v>49</v>
      </c>
      <c r="B57" s="47" t="str">
        <f t="shared" si="11"/>
        <v>P-1.1/1 -</v>
      </c>
      <c r="C57" s="48">
        <f t="shared" si="10"/>
        <v>49</v>
      </c>
      <c r="D57" s="133" t="s">
        <v>344</v>
      </c>
      <c r="E57" s="123" t="s">
        <v>33</v>
      </c>
      <c r="F57" s="114" t="s">
        <v>146</v>
      </c>
      <c r="G57" s="115">
        <v>2</v>
      </c>
      <c r="H57" s="31"/>
      <c r="I57" s="31">
        <f t="shared" si="8"/>
        <v>0</v>
      </c>
    </row>
    <row r="58" spans="1:9" ht="24">
      <c r="A58" s="113">
        <f t="shared" si="9"/>
        <v>50</v>
      </c>
      <c r="B58" s="47" t="str">
        <f t="shared" si="11"/>
        <v>P-1.1/1 -</v>
      </c>
      <c r="C58" s="48">
        <f t="shared" si="10"/>
        <v>50</v>
      </c>
      <c r="D58" s="133" t="s">
        <v>344</v>
      </c>
      <c r="E58" s="123" t="s">
        <v>34</v>
      </c>
      <c r="F58" s="114" t="s">
        <v>146</v>
      </c>
      <c r="G58" s="115">
        <v>1</v>
      </c>
      <c r="H58" s="31"/>
      <c r="I58" s="31">
        <f t="shared" si="8"/>
        <v>0</v>
      </c>
    </row>
    <row r="59" spans="1:9" ht="24">
      <c r="A59" s="113">
        <f t="shared" si="9"/>
        <v>51</v>
      </c>
      <c r="B59" s="47" t="str">
        <f t="shared" si="11"/>
        <v>P-1.1/1 -</v>
      </c>
      <c r="C59" s="48">
        <f t="shared" si="10"/>
        <v>51</v>
      </c>
      <c r="D59" s="133" t="s">
        <v>344</v>
      </c>
      <c r="E59" s="123" t="s">
        <v>35</v>
      </c>
      <c r="F59" s="114" t="s">
        <v>146</v>
      </c>
      <c r="G59" s="115">
        <v>1</v>
      </c>
      <c r="H59" s="31"/>
      <c r="I59" s="31">
        <f t="shared" si="8"/>
        <v>0</v>
      </c>
    </row>
    <row r="60" spans="1:9" ht="24">
      <c r="A60" s="113">
        <f t="shared" si="9"/>
        <v>52</v>
      </c>
      <c r="B60" s="47" t="str">
        <f t="shared" si="11"/>
        <v>P-1.1/1 -</v>
      </c>
      <c r="C60" s="48">
        <f t="shared" si="10"/>
        <v>52</v>
      </c>
      <c r="D60" s="133" t="s">
        <v>344</v>
      </c>
      <c r="E60" s="123" t="s">
        <v>36</v>
      </c>
      <c r="F60" s="114" t="s">
        <v>146</v>
      </c>
      <c r="G60" s="115">
        <v>1</v>
      </c>
      <c r="H60" s="31"/>
      <c r="I60" s="31">
        <f t="shared" si="8"/>
        <v>0</v>
      </c>
    </row>
    <row r="61" spans="1:9" ht="24">
      <c r="A61" s="113">
        <f t="shared" si="9"/>
        <v>53</v>
      </c>
      <c r="B61" s="47" t="str">
        <f t="shared" si="11"/>
        <v>P-1.1/1 -</v>
      </c>
      <c r="C61" s="48">
        <f t="shared" si="10"/>
        <v>53</v>
      </c>
      <c r="D61" s="133" t="s">
        <v>344</v>
      </c>
      <c r="E61" s="123" t="s">
        <v>37</v>
      </c>
      <c r="F61" s="114" t="s">
        <v>111</v>
      </c>
      <c r="G61" s="115">
        <v>1373.5</v>
      </c>
      <c r="H61" s="31"/>
      <c r="I61" s="31">
        <f t="shared" si="8"/>
        <v>0</v>
      </c>
    </row>
    <row r="62" spans="1:9" ht="35.25" customHeight="1">
      <c r="A62" s="113">
        <f t="shared" si="9"/>
        <v>54</v>
      </c>
      <c r="B62" s="47" t="str">
        <f t="shared" si="11"/>
        <v>P-1.1/1 -</v>
      </c>
      <c r="C62" s="48">
        <f t="shared" si="10"/>
        <v>54</v>
      </c>
      <c r="D62" s="133" t="s">
        <v>344</v>
      </c>
      <c r="E62" s="123" t="s">
        <v>38</v>
      </c>
      <c r="F62" s="114" t="s">
        <v>39</v>
      </c>
      <c r="G62" s="115">
        <v>112</v>
      </c>
      <c r="H62" s="31"/>
      <c r="I62" s="31">
        <f t="shared" si="8"/>
        <v>0</v>
      </c>
    </row>
    <row r="63" spans="1:9" ht="36" customHeight="1">
      <c r="A63" s="113">
        <f t="shared" si="9"/>
        <v>55</v>
      </c>
      <c r="B63" s="47" t="str">
        <f t="shared" si="11"/>
        <v>P-1.1/1 -</v>
      </c>
      <c r="C63" s="48">
        <f t="shared" si="10"/>
        <v>55</v>
      </c>
      <c r="D63" s="133" t="s">
        <v>344</v>
      </c>
      <c r="E63" s="123" t="s">
        <v>40</v>
      </c>
      <c r="F63" s="114" t="s">
        <v>39</v>
      </c>
      <c r="G63" s="115">
        <v>33</v>
      </c>
      <c r="H63" s="31"/>
      <c r="I63" s="31">
        <f t="shared" si="8"/>
        <v>0</v>
      </c>
    </row>
    <row r="64" spans="1:9" ht="36">
      <c r="A64" s="113">
        <f t="shared" si="9"/>
        <v>56</v>
      </c>
      <c r="B64" s="47" t="str">
        <f t="shared" si="11"/>
        <v>P-1.1/1 -</v>
      </c>
      <c r="C64" s="48">
        <f t="shared" si="10"/>
        <v>56</v>
      </c>
      <c r="D64" s="133" t="s">
        <v>346</v>
      </c>
      <c r="E64" s="123" t="s">
        <v>41</v>
      </c>
      <c r="F64" s="114" t="s">
        <v>310</v>
      </c>
      <c r="G64" s="115">
        <v>0.02</v>
      </c>
      <c r="H64" s="31"/>
      <c r="I64" s="31">
        <f t="shared" si="8"/>
        <v>0</v>
      </c>
    </row>
    <row r="65" spans="1:9" ht="24">
      <c r="A65" s="113">
        <f t="shared" si="9"/>
        <v>57</v>
      </c>
      <c r="B65" s="47" t="str">
        <f t="shared" si="11"/>
        <v>P-1.1/1 -</v>
      </c>
      <c r="C65" s="48">
        <f t="shared" si="10"/>
        <v>57</v>
      </c>
      <c r="D65" s="133" t="s">
        <v>345</v>
      </c>
      <c r="E65" s="123" t="s">
        <v>42</v>
      </c>
      <c r="F65" s="114" t="s">
        <v>146</v>
      </c>
      <c r="G65" s="115">
        <v>1</v>
      </c>
      <c r="H65" s="31"/>
      <c r="I65" s="31">
        <f t="shared" si="8"/>
        <v>0</v>
      </c>
    </row>
    <row r="66" spans="1:9" ht="24">
      <c r="A66" s="113">
        <f t="shared" si="9"/>
        <v>58</v>
      </c>
      <c r="B66" s="47" t="str">
        <f t="shared" si="11"/>
        <v>P-1.1/1 -</v>
      </c>
      <c r="C66" s="48">
        <f t="shared" si="10"/>
        <v>58</v>
      </c>
      <c r="D66" s="133" t="s">
        <v>345</v>
      </c>
      <c r="E66" s="123" t="s">
        <v>43</v>
      </c>
      <c r="F66" s="114" t="s">
        <v>146</v>
      </c>
      <c r="G66" s="115">
        <v>1</v>
      </c>
      <c r="H66" s="31"/>
      <c r="I66" s="31">
        <f t="shared" si="8"/>
        <v>0</v>
      </c>
    </row>
    <row r="67" spans="1:9" ht="24">
      <c r="A67" s="113">
        <f t="shared" si="9"/>
        <v>59</v>
      </c>
      <c r="B67" s="47" t="str">
        <f t="shared" si="11"/>
        <v>P-1.1/1 -</v>
      </c>
      <c r="C67" s="48">
        <f t="shared" si="10"/>
        <v>59</v>
      </c>
      <c r="D67" s="133" t="s">
        <v>345</v>
      </c>
      <c r="E67" s="123" t="s">
        <v>44</v>
      </c>
      <c r="F67" s="114" t="s">
        <v>146</v>
      </c>
      <c r="G67" s="115">
        <v>1</v>
      </c>
      <c r="H67" s="31"/>
      <c r="I67" s="31">
        <f t="shared" si="8"/>
        <v>0</v>
      </c>
    </row>
    <row r="68" spans="1:9" ht="24">
      <c r="A68" s="113">
        <f t="shared" si="9"/>
        <v>60</v>
      </c>
      <c r="B68" s="47" t="str">
        <f t="shared" si="11"/>
        <v>P-1.1/1 -</v>
      </c>
      <c r="C68" s="48">
        <f t="shared" si="10"/>
        <v>60</v>
      </c>
      <c r="D68" s="133" t="s">
        <v>345</v>
      </c>
      <c r="E68" s="123" t="s">
        <v>45</v>
      </c>
      <c r="F68" s="114" t="s">
        <v>146</v>
      </c>
      <c r="G68" s="115">
        <v>24</v>
      </c>
      <c r="H68" s="31"/>
      <c r="I68" s="31">
        <f t="shared" si="8"/>
        <v>0</v>
      </c>
    </row>
    <row r="69" spans="1:9" ht="24">
      <c r="A69" s="113">
        <f t="shared" si="9"/>
        <v>61</v>
      </c>
      <c r="B69" s="47" t="str">
        <f t="shared" si="11"/>
        <v>P-1.1/1 -</v>
      </c>
      <c r="C69" s="48">
        <f t="shared" si="10"/>
        <v>61</v>
      </c>
      <c r="D69" s="133" t="s">
        <v>345</v>
      </c>
      <c r="E69" s="123" t="s">
        <v>333</v>
      </c>
      <c r="F69" s="114" t="s">
        <v>146</v>
      </c>
      <c r="G69" s="115">
        <v>2</v>
      </c>
      <c r="H69" s="31"/>
      <c r="I69" s="31">
        <f t="shared" si="8"/>
        <v>0</v>
      </c>
    </row>
    <row r="70" spans="1:9" ht="49.5" customHeight="1">
      <c r="A70" s="113">
        <f t="shared" si="9"/>
        <v>62</v>
      </c>
      <c r="B70" s="47" t="str">
        <f t="shared" si="11"/>
        <v>P-1.1/1 -</v>
      </c>
      <c r="C70" s="48">
        <f t="shared" si="10"/>
        <v>62</v>
      </c>
      <c r="D70" s="133" t="s">
        <v>346</v>
      </c>
      <c r="E70" s="123" t="s">
        <v>46</v>
      </c>
      <c r="F70" s="114" t="s">
        <v>268</v>
      </c>
      <c r="G70" s="115">
        <v>1</v>
      </c>
      <c r="H70" s="31"/>
      <c r="I70" s="31">
        <f t="shared" si="8"/>
        <v>0</v>
      </c>
    </row>
    <row r="71" spans="1:9" ht="36">
      <c r="A71" s="113">
        <f t="shared" si="9"/>
        <v>63</v>
      </c>
      <c r="B71" s="47" t="str">
        <f t="shared" si="11"/>
        <v>P-1.1/1 -</v>
      </c>
      <c r="C71" s="48">
        <f t="shared" si="10"/>
        <v>63</v>
      </c>
      <c r="D71" s="133" t="s">
        <v>346</v>
      </c>
      <c r="E71" s="123" t="s">
        <v>47</v>
      </c>
      <c r="F71" s="114" t="s">
        <v>268</v>
      </c>
      <c r="G71" s="115">
        <v>1</v>
      </c>
      <c r="H71" s="31"/>
      <c r="I71" s="31">
        <f t="shared" si="8"/>
        <v>0</v>
      </c>
    </row>
    <row r="72" spans="1:9" ht="24">
      <c r="A72" s="113">
        <f>A71+1</f>
        <v>64</v>
      </c>
      <c r="B72" s="47" t="str">
        <f t="shared" si="11"/>
        <v>P-1.1/1 -</v>
      </c>
      <c r="C72" s="48">
        <f t="shared" si="10"/>
        <v>64</v>
      </c>
      <c r="D72" s="133" t="s">
        <v>344</v>
      </c>
      <c r="E72" s="123" t="s">
        <v>334</v>
      </c>
      <c r="F72" s="114" t="s">
        <v>48</v>
      </c>
      <c r="G72" s="115">
        <v>3</v>
      </c>
      <c r="H72" s="31"/>
      <c r="I72" s="31">
        <f t="shared" si="8"/>
        <v>0</v>
      </c>
    </row>
    <row r="73" spans="1:9" ht="24">
      <c r="A73" s="113">
        <f t="shared" si="9"/>
        <v>65</v>
      </c>
      <c r="B73" s="47" t="str">
        <f t="shared" si="11"/>
        <v>P-1.1/1 -</v>
      </c>
      <c r="C73" s="48">
        <f t="shared" si="10"/>
        <v>65</v>
      </c>
      <c r="D73" s="133" t="s">
        <v>344</v>
      </c>
      <c r="E73" s="123" t="s">
        <v>49</v>
      </c>
      <c r="F73" s="114" t="s">
        <v>48</v>
      </c>
      <c r="G73" s="115">
        <v>1</v>
      </c>
      <c r="H73" s="31"/>
      <c r="I73" s="31">
        <f t="shared" si="8"/>
        <v>0</v>
      </c>
    </row>
    <row r="74" spans="1:9" ht="24">
      <c r="A74" s="113">
        <f t="shared" si="9"/>
        <v>66</v>
      </c>
      <c r="B74" s="47" t="str">
        <f t="shared" si="11"/>
        <v>P-1.1/1 -</v>
      </c>
      <c r="C74" s="48">
        <f t="shared" si="10"/>
        <v>66</v>
      </c>
      <c r="D74" s="133" t="s">
        <v>344</v>
      </c>
      <c r="E74" s="123" t="s">
        <v>50</v>
      </c>
      <c r="F74" s="114" t="s">
        <v>48</v>
      </c>
      <c r="G74" s="115">
        <v>1</v>
      </c>
      <c r="H74" s="31"/>
      <c r="I74" s="31">
        <f t="shared" si="8"/>
        <v>0</v>
      </c>
    </row>
    <row r="75" spans="1:9" ht="24">
      <c r="A75" s="113">
        <f t="shared" si="9"/>
        <v>67</v>
      </c>
      <c r="B75" s="47" t="str">
        <f t="shared" si="11"/>
        <v>P-1.1/1 -</v>
      </c>
      <c r="C75" s="48">
        <f t="shared" si="10"/>
        <v>67</v>
      </c>
      <c r="D75" s="133" t="s">
        <v>344</v>
      </c>
      <c r="E75" s="123" t="s">
        <v>51</v>
      </c>
      <c r="F75" s="114" t="s">
        <v>48</v>
      </c>
      <c r="G75" s="115">
        <v>1</v>
      </c>
      <c r="H75" s="31"/>
      <c r="I75" s="31">
        <f t="shared" si="8"/>
        <v>0</v>
      </c>
    </row>
    <row r="76" spans="1:9" ht="24">
      <c r="A76" s="113">
        <f t="shared" si="9"/>
        <v>68</v>
      </c>
      <c r="B76" s="47" t="str">
        <f t="shared" si="11"/>
        <v>P-1.1/1 -</v>
      </c>
      <c r="C76" s="48">
        <f t="shared" si="10"/>
        <v>68</v>
      </c>
      <c r="D76" s="133" t="s">
        <v>344</v>
      </c>
      <c r="E76" s="123" t="s">
        <v>52</v>
      </c>
      <c r="F76" s="114" t="s">
        <v>48</v>
      </c>
      <c r="G76" s="115">
        <v>170.1</v>
      </c>
      <c r="H76" s="31"/>
      <c r="I76" s="31">
        <f t="shared" si="8"/>
        <v>0</v>
      </c>
    </row>
    <row r="77" spans="1:9" ht="25.5" customHeight="1">
      <c r="A77" s="162" t="s">
        <v>94</v>
      </c>
      <c r="B77" s="162"/>
      <c r="C77" s="162"/>
      <c r="D77" s="162"/>
      <c r="E77" s="162"/>
      <c r="F77" s="162"/>
      <c r="G77" s="162"/>
      <c r="H77" s="162"/>
      <c r="I77" s="162"/>
    </row>
    <row r="78" spans="1:9" s="118" customFormat="1" ht="45">
      <c r="A78" s="113">
        <f>A76+1</f>
        <v>69</v>
      </c>
      <c r="B78" s="47" t="str">
        <f>B76</f>
        <v>P-1.1/1 -</v>
      </c>
      <c r="C78" s="48">
        <f>A78</f>
        <v>69</v>
      </c>
      <c r="D78" s="133" t="s">
        <v>344</v>
      </c>
      <c r="E78" s="123" t="s">
        <v>331</v>
      </c>
      <c r="F78" s="114" t="s">
        <v>111</v>
      </c>
      <c r="G78" s="115">
        <v>171.5</v>
      </c>
      <c r="H78" s="31"/>
      <c r="I78" s="31">
        <f aca="true" t="shared" si="12" ref="I78:I92">H78*G78</f>
        <v>0</v>
      </c>
    </row>
    <row r="79" spans="1:9" s="118" customFormat="1" ht="38.25" customHeight="1">
      <c r="A79" s="113">
        <f aca="true" t="shared" si="13" ref="A79:A92">A78+1</f>
        <v>70</v>
      </c>
      <c r="B79" s="47" t="str">
        <f>B78</f>
        <v>P-1.1/1 -</v>
      </c>
      <c r="C79" s="48">
        <f aca="true" t="shared" si="14" ref="C79:C92">A79</f>
        <v>70</v>
      </c>
      <c r="D79" s="133" t="s">
        <v>344</v>
      </c>
      <c r="E79" s="123" t="s">
        <v>330</v>
      </c>
      <c r="F79" s="114" t="s">
        <v>111</v>
      </c>
      <c r="G79" s="115">
        <v>72.5</v>
      </c>
      <c r="H79" s="31"/>
      <c r="I79" s="31">
        <f t="shared" si="12"/>
        <v>0</v>
      </c>
    </row>
    <row r="80" spans="1:9" s="118" customFormat="1" ht="36" customHeight="1">
      <c r="A80" s="113">
        <f t="shared" si="13"/>
        <v>71</v>
      </c>
      <c r="B80" s="47" t="str">
        <f aca="true" t="shared" si="15" ref="B80:B92">B79</f>
        <v>P-1.1/1 -</v>
      </c>
      <c r="C80" s="48">
        <f t="shared" si="14"/>
        <v>71</v>
      </c>
      <c r="D80" s="133" t="s">
        <v>344</v>
      </c>
      <c r="E80" s="123" t="s">
        <v>329</v>
      </c>
      <c r="F80" s="114" t="s">
        <v>111</v>
      </c>
      <c r="G80" s="115">
        <v>70</v>
      </c>
      <c r="H80" s="31"/>
      <c r="I80" s="31">
        <f t="shared" si="12"/>
        <v>0</v>
      </c>
    </row>
    <row r="81" spans="1:9" s="118" customFormat="1" ht="33.75">
      <c r="A81" s="113">
        <f t="shared" si="13"/>
        <v>72</v>
      </c>
      <c r="B81" s="47" t="str">
        <f t="shared" si="15"/>
        <v>P-1.1/1 -</v>
      </c>
      <c r="C81" s="48">
        <f t="shared" si="14"/>
        <v>72</v>
      </c>
      <c r="D81" s="133" t="s">
        <v>344</v>
      </c>
      <c r="E81" s="123" t="s">
        <v>53</v>
      </c>
      <c r="F81" s="114" t="s">
        <v>111</v>
      </c>
      <c r="G81" s="115">
        <v>13</v>
      </c>
      <c r="H81" s="31"/>
      <c r="I81" s="31">
        <f t="shared" si="12"/>
        <v>0</v>
      </c>
    </row>
    <row r="82" spans="1:9" s="118" customFormat="1" ht="24">
      <c r="A82" s="113">
        <f t="shared" si="13"/>
        <v>73</v>
      </c>
      <c r="B82" s="47" t="str">
        <f t="shared" si="15"/>
        <v>P-1.1/1 -</v>
      </c>
      <c r="C82" s="48">
        <f t="shared" si="14"/>
        <v>73</v>
      </c>
      <c r="D82" s="133" t="s">
        <v>344</v>
      </c>
      <c r="E82" s="123" t="s">
        <v>54</v>
      </c>
      <c r="F82" s="114" t="s">
        <v>111</v>
      </c>
      <c r="G82" s="115">
        <v>155.5</v>
      </c>
      <c r="H82" s="31"/>
      <c r="I82" s="31">
        <f t="shared" si="12"/>
        <v>0</v>
      </c>
    </row>
    <row r="83" spans="1:9" s="118" customFormat="1" ht="24">
      <c r="A83" s="113">
        <f t="shared" si="13"/>
        <v>74</v>
      </c>
      <c r="B83" s="47" t="str">
        <f t="shared" si="15"/>
        <v>P-1.1/1 -</v>
      </c>
      <c r="C83" s="48">
        <f t="shared" si="14"/>
        <v>74</v>
      </c>
      <c r="D83" s="133" t="s">
        <v>340</v>
      </c>
      <c r="E83" s="123" t="s">
        <v>55</v>
      </c>
      <c r="F83" s="114" t="s">
        <v>128</v>
      </c>
      <c r="G83" s="115">
        <v>113.04</v>
      </c>
      <c r="H83" s="31"/>
      <c r="I83" s="31">
        <f t="shared" si="12"/>
        <v>0</v>
      </c>
    </row>
    <row r="84" spans="1:9" ht="33.75">
      <c r="A84" s="113">
        <f t="shared" si="13"/>
        <v>75</v>
      </c>
      <c r="B84" s="47" t="str">
        <f t="shared" si="15"/>
        <v>P-1.1/1 -</v>
      </c>
      <c r="C84" s="48">
        <f t="shared" si="14"/>
        <v>75</v>
      </c>
      <c r="D84" s="133" t="s">
        <v>340</v>
      </c>
      <c r="E84" s="123" t="s">
        <v>56</v>
      </c>
      <c r="F84" s="114" t="s">
        <v>128</v>
      </c>
      <c r="G84" s="115">
        <v>113.04</v>
      </c>
      <c r="H84" s="31"/>
      <c r="I84" s="31">
        <f t="shared" si="12"/>
        <v>0</v>
      </c>
    </row>
    <row r="85" spans="1:9" ht="24">
      <c r="A85" s="113">
        <f t="shared" si="13"/>
        <v>76</v>
      </c>
      <c r="B85" s="47" t="str">
        <f t="shared" si="15"/>
        <v>P-1.1/1 -</v>
      </c>
      <c r="C85" s="48">
        <f t="shared" si="14"/>
        <v>76</v>
      </c>
      <c r="D85" s="133" t="s">
        <v>340</v>
      </c>
      <c r="E85" s="123" t="s">
        <v>57</v>
      </c>
      <c r="F85" s="114" t="s">
        <v>128</v>
      </c>
      <c r="G85" s="115">
        <v>113.04</v>
      </c>
      <c r="H85" s="31"/>
      <c r="I85" s="31">
        <f t="shared" si="12"/>
        <v>0</v>
      </c>
    </row>
    <row r="86" spans="1:9" ht="33.75">
      <c r="A86" s="113">
        <f t="shared" si="13"/>
        <v>77</v>
      </c>
      <c r="B86" s="47" t="str">
        <f t="shared" si="15"/>
        <v>P-1.1/1 -</v>
      </c>
      <c r="C86" s="48">
        <f t="shared" si="14"/>
        <v>77</v>
      </c>
      <c r="D86" s="133" t="s">
        <v>340</v>
      </c>
      <c r="E86" s="123" t="s">
        <v>58</v>
      </c>
      <c r="F86" s="114" t="s">
        <v>310</v>
      </c>
      <c r="G86" s="115">
        <v>250</v>
      </c>
      <c r="H86" s="31"/>
      <c r="I86" s="31">
        <f t="shared" si="12"/>
        <v>0</v>
      </c>
    </row>
    <row r="87" spans="1:9" ht="36" customHeight="1">
      <c r="A87" s="113">
        <f t="shared" si="13"/>
        <v>78</v>
      </c>
      <c r="B87" s="47" t="str">
        <f t="shared" si="15"/>
        <v>P-1.1/1 -</v>
      </c>
      <c r="C87" s="48">
        <f t="shared" si="14"/>
        <v>78</v>
      </c>
      <c r="D87" s="133" t="s">
        <v>344</v>
      </c>
      <c r="E87" s="121" t="s">
        <v>59</v>
      </c>
      <c r="F87" s="114" t="s">
        <v>268</v>
      </c>
      <c r="G87" s="115">
        <v>8</v>
      </c>
      <c r="H87" s="31"/>
      <c r="I87" s="31">
        <f t="shared" si="12"/>
        <v>0</v>
      </c>
    </row>
    <row r="88" spans="1:9" ht="24">
      <c r="A88" s="113">
        <f t="shared" si="13"/>
        <v>79</v>
      </c>
      <c r="B88" s="47" t="str">
        <f t="shared" si="15"/>
        <v>P-1.1/1 -</v>
      </c>
      <c r="C88" s="48">
        <f t="shared" si="14"/>
        <v>79</v>
      </c>
      <c r="D88" s="133" t="s">
        <v>344</v>
      </c>
      <c r="E88" s="121" t="s">
        <v>60</v>
      </c>
      <c r="F88" s="114" t="s">
        <v>268</v>
      </c>
      <c r="G88" s="115">
        <v>8</v>
      </c>
      <c r="H88" s="31"/>
      <c r="I88" s="31">
        <f t="shared" si="12"/>
        <v>0</v>
      </c>
    </row>
    <row r="89" spans="1:9" ht="37.5" customHeight="1">
      <c r="A89" s="113">
        <f t="shared" si="13"/>
        <v>80</v>
      </c>
      <c r="B89" s="47" t="str">
        <f t="shared" si="15"/>
        <v>P-1.1/1 -</v>
      </c>
      <c r="C89" s="48">
        <f t="shared" si="14"/>
        <v>80</v>
      </c>
      <c r="D89" s="133" t="s">
        <v>344</v>
      </c>
      <c r="E89" s="123" t="s">
        <v>61</v>
      </c>
      <c r="F89" s="114" t="s">
        <v>268</v>
      </c>
      <c r="G89" s="115">
        <v>11</v>
      </c>
      <c r="H89" s="31"/>
      <c r="I89" s="31">
        <f t="shared" si="12"/>
        <v>0</v>
      </c>
    </row>
    <row r="90" spans="1:9" ht="37.5" customHeight="1">
      <c r="A90" s="113">
        <f t="shared" si="13"/>
        <v>81</v>
      </c>
      <c r="B90" s="47" t="str">
        <f t="shared" si="15"/>
        <v>P-1.1/1 -</v>
      </c>
      <c r="C90" s="48">
        <f t="shared" si="14"/>
        <v>81</v>
      </c>
      <c r="D90" s="133" t="s">
        <v>344</v>
      </c>
      <c r="E90" s="123" t="s">
        <v>62</v>
      </c>
      <c r="F90" s="114" t="s">
        <v>268</v>
      </c>
      <c r="G90" s="115">
        <v>11</v>
      </c>
      <c r="H90" s="31"/>
      <c r="I90" s="31">
        <f t="shared" si="12"/>
        <v>0</v>
      </c>
    </row>
    <row r="91" spans="1:9" ht="24">
      <c r="A91" s="113">
        <f t="shared" si="13"/>
        <v>82</v>
      </c>
      <c r="B91" s="47" t="str">
        <f t="shared" si="15"/>
        <v>P-1.1/1 -</v>
      </c>
      <c r="C91" s="48">
        <f t="shared" si="14"/>
        <v>82</v>
      </c>
      <c r="D91" s="133" t="s">
        <v>344</v>
      </c>
      <c r="E91" s="123" t="s">
        <v>63</v>
      </c>
      <c r="F91" s="114" t="s">
        <v>111</v>
      </c>
      <c r="G91" s="115">
        <v>27.5</v>
      </c>
      <c r="H91" s="31"/>
      <c r="I91" s="31">
        <f t="shared" si="12"/>
        <v>0</v>
      </c>
    </row>
    <row r="92" spans="1:9" ht="24">
      <c r="A92" s="113">
        <f t="shared" si="13"/>
        <v>83</v>
      </c>
      <c r="B92" s="47" t="str">
        <f t="shared" si="15"/>
        <v>P-1.1/1 -</v>
      </c>
      <c r="C92" s="48">
        <f t="shared" si="14"/>
        <v>83</v>
      </c>
      <c r="D92" s="133" t="s">
        <v>344</v>
      </c>
      <c r="E92" s="123" t="s">
        <v>64</v>
      </c>
      <c r="F92" s="114" t="s">
        <v>111</v>
      </c>
      <c r="G92" s="115">
        <v>24</v>
      </c>
      <c r="H92" s="31"/>
      <c r="I92" s="31">
        <f t="shared" si="12"/>
        <v>0</v>
      </c>
    </row>
    <row r="93" spans="1:9" ht="21" customHeight="1">
      <c r="A93" s="107" t="s">
        <v>290</v>
      </c>
      <c r="B93" s="108"/>
      <c r="C93" s="109"/>
      <c r="D93" s="109"/>
      <c r="E93" s="109"/>
      <c r="F93" s="116"/>
      <c r="G93" s="110"/>
      <c r="H93" s="110"/>
      <c r="I93" s="111"/>
    </row>
    <row r="94" spans="1:10" ht="24">
      <c r="A94" s="113">
        <f>A92+1</f>
        <v>84</v>
      </c>
      <c r="B94" s="47" t="str">
        <f>B92</f>
        <v>P-1.1/1 -</v>
      </c>
      <c r="C94" s="48">
        <f>A94</f>
        <v>84</v>
      </c>
      <c r="D94" s="134" t="s">
        <v>348</v>
      </c>
      <c r="E94" s="37" t="s">
        <v>261</v>
      </c>
      <c r="F94" s="114" t="s">
        <v>128</v>
      </c>
      <c r="G94" s="115">
        <v>42.24</v>
      </c>
      <c r="H94" s="31"/>
      <c r="I94" s="31">
        <f>H94*G94</f>
        <v>0</v>
      </c>
      <c r="J94" s="112"/>
    </row>
    <row r="95" spans="1:9" ht="24">
      <c r="A95" s="113">
        <f>A94+1</f>
        <v>85</v>
      </c>
      <c r="B95" s="47" t="str">
        <f>B94</f>
        <v>P-1.1/1 -</v>
      </c>
      <c r="C95" s="48">
        <f>A95</f>
        <v>85</v>
      </c>
      <c r="D95" s="134" t="s">
        <v>348</v>
      </c>
      <c r="E95" s="37" t="s">
        <v>262</v>
      </c>
      <c r="F95" s="114" t="s">
        <v>111</v>
      </c>
      <c r="G95" s="115">
        <v>26</v>
      </c>
      <c r="H95" s="31"/>
      <c r="I95" s="31">
        <f aca="true" t="shared" si="16" ref="I95:I119">H95*G95</f>
        <v>0</v>
      </c>
    </row>
    <row r="96" spans="1:9" ht="48">
      <c r="A96" s="113">
        <f aca="true" t="shared" si="17" ref="A96:A119">A95+1</f>
        <v>86</v>
      </c>
      <c r="B96" s="47" t="str">
        <f aca="true" t="shared" si="18" ref="B96:B119">B95</f>
        <v>P-1.1/1 -</v>
      </c>
      <c r="C96" s="48">
        <f aca="true" t="shared" si="19" ref="C96:C119">A96</f>
        <v>86</v>
      </c>
      <c r="D96" s="134" t="s">
        <v>348</v>
      </c>
      <c r="E96" s="37" t="s">
        <v>263</v>
      </c>
      <c r="F96" s="114" t="s">
        <v>111</v>
      </c>
      <c r="G96" s="115">
        <v>16</v>
      </c>
      <c r="H96" s="31"/>
      <c r="I96" s="31">
        <f t="shared" si="16"/>
        <v>0</v>
      </c>
    </row>
    <row r="97" spans="1:9" ht="61.5">
      <c r="A97" s="113">
        <f t="shared" si="17"/>
        <v>87</v>
      </c>
      <c r="B97" s="47" t="str">
        <f t="shared" si="18"/>
        <v>P-1.1/1 -</v>
      </c>
      <c r="C97" s="48">
        <f t="shared" si="19"/>
        <v>87</v>
      </c>
      <c r="D97" s="134" t="s">
        <v>347</v>
      </c>
      <c r="E97" s="37" t="s">
        <v>271</v>
      </c>
      <c r="F97" s="114" t="s">
        <v>111</v>
      </c>
      <c r="G97" s="115">
        <v>16</v>
      </c>
      <c r="H97" s="31"/>
      <c r="I97" s="31">
        <f t="shared" si="16"/>
        <v>0</v>
      </c>
    </row>
    <row r="98" spans="1:9" ht="49.5">
      <c r="A98" s="113">
        <f t="shared" si="17"/>
        <v>88</v>
      </c>
      <c r="B98" s="47" t="str">
        <f t="shared" si="18"/>
        <v>P-1.1/1 -</v>
      </c>
      <c r="C98" s="48">
        <f t="shared" si="19"/>
        <v>88</v>
      </c>
      <c r="D98" s="134" t="s">
        <v>347</v>
      </c>
      <c r="E98" s="37" t="s">
        <v>272</v>
      </c>
      <c r="F98" s="114" t="s">
        <v>111</v>
      </c>
      <c r="G98" s="115">
        <v>14</v>
      </c>
      <c r="H98" s="31"/>
      <c r="I98" s="31">
        <f t="shared" si="16"/>
        <v>0</v>
      </c>
    </row>
    <row r="99" spans="1:9" ht="24">
      <c r="A99" s="113">
        <f t="shared" si="17"/>
        <v>89</v>
      </c>
      <c r="B99" s="47" t="str">
        <f t="shared" si="18"/>
        <v>P-1.1/1 -</v>
      </c>
      <c r="C99" s="48">
        <f t="shared" si="19"/>
        <v>89</v>
      </c>
      <c r="D99" s="134" t="s">
        <v>347</v>
      </c>
      <c r="E99" s="37" t="s">
        <v>264</v>
      </c>
      <c r="F99" s="114" t="s">
        <v>111</v>
      </c>
      <c r="G99" s="115">
        <v>12</v>
      </c>
      <c r="H99" s="31"/>
      <c r="I99" s="31">
        <f t="shared" si="16"/>
        <v>0</v>
      </c>
    </row>
    <row r="100" spans="1:9" ht="37.5">
      <c r="A100" s="113">
        <f t="shared" si="17"/>
        <v>90</v>
      </c>
      <c r="B100" s="47" t="str">
        <f t="shared" si="18"/>
        <v>P-1.1/1 -</v>
      </c>
      <c r="C100" s="48">
        <f t="shared" si="19"/>
        <v>90</v>
      </c>
      <c r="D100" s="134" t="s">
        <v>347</v>
      </c>
      <c r="E100" s="37" t="s">
        <v>273</v>
      </c>
      <c r="F100" s="114" t="s">
        <v>111</v>
      </c>
      <c r="G100" s="115">
        <v>95</v>
      </c>
      <c r="H100" s="31"/>
      <c r="I100" s="31">
        <f t="shared" si="16"/>
        <v>0</v>
      </c>
    </row>
    <row r="101" spans="1:9" ht="25.5">
      <c r="A101" s="113">
        <f t="shared" si="17"/>
        <v>91</v>
      </c>
      <c r="B101" s="47" t="str">
        <f t="shared" si="18"/>
        <v>P-1.1/1 -</v>
      </c>
      <c r="C101" s="48">
        <f t="shared" si="19"/>
        <v>91</v>
      </c>
      <c r="D101" s="134" t="s">
        <v>347</v>
      </c>
      <c r="E101" s="37" t="s">
        <v>274</v>
      </c>
      <c r="F101" s="114" t="s">
        <v>111</v>
      </c>
      <c r="G101" s="115">
        <v>15</v>
      </c>
      <c r="H101" s="31"/>
      <c r="I101" s="31">
        <f t="shared" si="16"/>
        <v>0</v>
      </c>
    </row>
    <row r="102" spans="1:9" ht="14.25">
      <c r="A102" s="113">
        <f t="shared" si="17"/>
        <v>92</v>
      </c>
      <c r="B102" s="47" t="str">
        <f t="shared" si="18"/>
        <v>P-1.1/1 -</v>
      </c>
      <c r="C102" s="48">
        <f t="shared" si="19"/>
        <v>92</v>
      </c>
      <c r="D102" s="134" t="s">
        <v>339</v>
      </c>
      <c r="E102" s="37" t="s">
        <v>265</v>
      </c>
      <c r="F102" s="114" t="s">
        <v>128</v>
      </c>
      <c r="G102" s="115">
        <v>62.4</v>
      </c>
      <c r="H102" s="31"/>
      <c r="I102" s="31">
        <f t="shared" si="16"/>
        <v>0</v>
      </c>
    </row>
    <row r="103" spans="1:9" ht="36">
      <c r="A103" s="113">
        <f t="shared" si="17"/>
        <v>93</v>
      </c>
      <c r="B103" s="47" t="str">
        <f t="shared" si="18"/>
        <v>P-1.1/1 -</v>
      </c>
      <c r="C103" s="48">
        <f t="shared" si="19"/>
        <v>93</v>
      </c>
      <c r="D103" s="134" t="s">
        <v>349</v>
      </c>
      <c r="E103" s="37" t="s">
        <v>266</v>
      </c>
      <c r="F103" s="114" t="s">
        <v>146</v>
      </c>
      <c r="G103" s="115">
        <v>2</v>
      </c>
      <c r="H103" s="31"/>
      <c r="I103" s="31">
        <f t="shared" si="16"/>
        <v>0</v>
      </c>
    </row>
    <row r="104" spans="1:9" ht="48">
      <c r="A104" s="113">
        <f t="shared" si="17"/>
        <v>94</v>
      </c>
      <c r="B104" s="47" t="str">
        <f t="shared" si="18"/>
        <v>P-1.1/1 -</v>
      </c>
      <c r="C104" s="48">
        <f t="shared" si="19"/>
        <v>94</v>
      </c>
      <c r="D104" s="134" t="s">
        <v>347</v>
      </c>
      <c r="E104" s="37" t="s">
        <v>267</v>
      </c>
      <c r="F104" s="114" t="s">
        <v>268</v>
      </c>
      <c r="G104" s="115">
        <v>2</v>
      </c>
      <c r="H104" s="31"/>
      <c r="I104" s="31">
        <f t="shared" si="16"/>
        <v>0</v>
      </c>
    </row>
    <row r="105" spans="1:9" ht="36">
      <c r="A105" s="113">
        <f t="shared" si="17"/>
        <v>95</v>
      </c>
      <c r="B105" s="47" t="str">
        <f t="shared" si="18"/>
        <v>P-1.1/1 -</v>
      </c>
      <c r="C105" s="48">
        <f t="shared" si="19"/>
        <v>95</v>
      </c>
      <c r="D105" s="134" t="s">
        <v>347</v>
      </c>
      <c r="E105" s="37" t="s">
        <v>275</v>
      </c>
      <c r="F105" s="114" t="s">
        <v>268</v>
      </c>
      <c r="G105" s="115">
        <v>2</v>
      </c>
      <c r="H105" s="31"/>
      <c r="I105" s="31">
        <f t="shared" si="16"/>
        <v>0</v>
      </c>
    </row>
    <row r="106" spans="1:9" ht="24">
      <c r="A106" s="113">
        <f t="shared" si="17"/>
        <v>96</v>
      </c>
      <c r="B106" s="47" t="str">
        <f t="shared" si="18"/>
        <v>P-1.1/1 -</v>
      </c>
      <c r="C106" s="48">
        <f t="shared" si="19"/>
        <v>96</v>
      </c>
      <c r="D106" s="134" t="s">
        <v>347</v>
      </c>
      <c r="E106" s="37" t="s">
        <v>276</v>
      </c>
      <c r="F106" s="114" t="s">
        <v>146</v>
      </c>
      <c r="G106" s="115">
        <v>2</v>
      </c>
      <c r="H106" s="31"/>
      <c r="I106" s="31">
        <f t="shared" si="16"/>
        <v>0</v>
      </c>
    </row>
    <row r="107" spans="1:9" ht="37.5">
      <c r="A107" s="113">
        <f t="shared" si="17"/>
        <v>97</v>
      </c>
      <c r="B107" s="47" t="str">
        <f t="shared" si="18"/>
        <v>P-1.1/1 -</v>
      </c>
      <c r="C107" s="48">
        <f t="shared" si="19"/>
        <v>97</v>
      </c>
      <c r="D107" s="134" t="s">
        <v>347</v>
      </c>
      <c r="E107" s="37" t="s">
        <v>277</v>
      </c>
      <c r="F107" s="114" t="s">
        <v>268</v>
      </c>
      <c r="G107" s="115">
        <v>12</v>
      </c>
      <c r="H107" s="31"/>
      <c r="I107" s="31">
        <f t="shared" si="16"/>
        <v>0</v>
      </c>
    </row>
    <row r="108" spans="1:9" ht="14.25">
      <c r="A108" s="113">
        <f t="shared" si="17"/>
        <v>98</v>
      </c>
      <c r="B108" s="47" t="str">
        <f t="shared" si="18"/>
        <v>P-1.1/1 -</v>
      </c>
      <c r="C108" s="48">
        <f t="shared" si="19"/>
        <v>98</v>
      </c>
      <c r="D108" s="134" t="s">
        <v>347</v>
      </c>
      <c r="E108" s="37" t="s">
        <v>278</v>
      </c>
      <c r="F108" s="114" t="s">
        <v>146</v>
      </c>
      <c r="G108" s="115">
        <v>2</v>
      </c>
      <c r="H108" s="31"/>
      <c r="I108" s="31">
        <f t="shared" si="16"/>
        <v>0</v>
      </c>
    </row>
    <row r="109" spans="1:9" ht="37.5">
      <c r="A109" s="113">
        <f t="shared" si="17"/>
        <v>99</v>
      </c>
      <c r="B109" s="47" t="str">
        <f t="shared" si="18"/>
        <v>P-1.1/1 -</v>
      </c>
      <c r="C109" s="48">
        <f t="shared" si="19"/>
        <v>99</v>
      </c>
      <c r="D109" s="134" t="s">
        <v>347</v>
      </c>
      <c r="E109" s="37" t="s">
        <v>279</v>
      </c>
      <c r="F109" s="114" t="s">
        <v>146</v>
      </c>
      <c r="G109" s="115">
        <v>30</v>
      </c>
      <c r="H109" s="31"/>
      <c r="I109" s="31">
        <f t="shared" si="16"/>
        <v>0</v>
      </c>
    </row>
    <row r="110" spans="1:9" ht="24">
      <c r="A110" s="113">
        <f t="shared" si="17"/>
        <v>100</v>
      </c>
      <c r="B110" s="47" t="str">
        <f t="shared" si="18"/>
        <v>P-1.1/1 -</v>
      </c>
      <c r="C110" s="48">
        <f t="shared" si="19"/>
        <v>100</v>
      </c>
      <c r="D110" s="134" t="s">
        <v>347</v>
      </c>
      <c r="E110" s="37" t="s">
        <v>280</v>
      </c>
      <c r="F110" s="114" t="s">
        <v>146</v>
      </c>
      <c r="G110" s="115">
        <v>30</v>
      </c>
      <c r="H110" s="31"/>
      <c r="I110" s="31">
        <f t="shared" si="16"/>
        <v>0</v>
      </c>
    </row>
    <row r="111" spans="1:9" ht="24">
      <c r="A111" s="113">
        <f t="shared" si="17"/>
        <v>101</v>
      </c>
      <c r="B111" s="47" t="str">
        <f t="shared" si="18"/>
        <v>P-1.1/1 -</v>
      </c>
      <c r="C111" s="48">
        <f t="shared" si="19"/>
        <v>101</v>
      </c>
      <c r="D111" s="134" t="s">
        <v>347</v>
      </c>
      <c r="E111" s="37" t="s">
        <v>281</v>
      </c>
      <c r="F111" s="114" t="s">
        <v>146</v>
      </c>
      <c r="G111" s="115">
        <v>16</v>
      </c>
      <c r="H111" s="31"/>
      <c r="I111" s="31">
        <f t="shared" si="16"/>
        <v>0</v>
      </c>
    </row>
    <row r="112" spans="1:9" ht="24">
      <c r="A112" s="113">
        <f t="shared" si="17"/>
        <v>102</v>
      </c>
      <c r="B112" s="47" t="str">
        <f t="shared" si="18"/>
        <v>P-1.1/1 -</v>
      </c>
      <c r="C112" s="48">
        <f t="shared" si="19"/>
        <v>102</v>
      </c>
      <c r="D112" s="134" t="s">
        <v>347</v>
      </c>
      <c r="E112" s="37" t="s">
        <v>282</v>
      </c>
      <c r="F112" s="114" t="s">
        <v>111</v>
      </c>
      <c r="G112" s="115">
        <v>90</v>
      </c>
      <c r="H112" s="31"/>
      <c r="I112" s="31">
        <f t="shared" si="16"/>
        <v>0</v>
      </c>
    </row>
    <row r="113" spans="1:9" ht="37.5">
      <c r="A113" s="113">
        <f t="shared" si="17"/>
        <v>103</v>
      </c>
      <c r="B113" s="47" t="str">
        <f t="shared" si="18"/>
        <v>P-1.1/1 -</v>
      </c>
      <c r="C113" s="48">
        <f t="shared" si="19"/>
        <v>103</v>
      </c>
      <c r="D113" s="134" t="s">
        <v>347</v>
      </c>
      <c r="E113" s="37" t="s">
        <v>283</v>
      </c>
      <c r="F113" s="114" t="s">
        <v>146</v>
      </c>
      <c r="G113" s="115">
        <v>8</v>
      </c>
      <c r="H113" s="31"/>
      <c r="I113" s="31">
        <f t="shared" si="16"/>
        <v>0</v>
      </c>
    </row>
    <row r="114" spans="1:9" ht="14.25">
      <c r="A114" s="113">
        <f t="shared" si="17"/>
        <v>104</v>
      </c>
      <c r="B114" s="47" t="str">
        <f t="shared" si="18"/>
        <v>P-1.1/1 -</v>
      </c>
      <c r="C114" s="48">
        <f t="shared" si="19"/>
        <v>104</v>
      </c>
      <c r="D114" s="134" t="s">
        <v>347</v>
      </c>
      <c r="E114" s="37" t="s">
        <v>284</v>
      </c>
      <c r="F114" s="114" t="s">
        <v>269</v>
      </c>
      <c r="G114" s="115">
        <v>6</v>
      </c>
      <c r="H114" s="31"/>
      <c r="I114" s="31">
        <f t="shared" si="16"/>
        <v>0</v>
      </c>
    </row>
    <row r="115" spans="1:9" ht="24">
      <c r="A115" s="113">
        <f t="shared" si="17"/>
        <v>105</v>
      </c>
      <c r="B115" s="47" t="str">
        <f t="shared" si="18"/>
        <v>P-1.1/1 -</v>
      </c>
      <c r="C115" s="48">
        <f t="shared" si="19"/>
        <v>105</v>
      </c>
      <c r="D115" s="134" t="s">
        <v>347</v>
      </c>
      <c r="E115" s="37" t="s">
        <v>285</v>
      </c>
      <c r="F115" s="114" t="s">
        <v>270</v>
      </c>
      <c r="G115" s="115">
        <v>2</v>
      </c>
      <c r="H115" s="31"/>
      <c r="I115" s="31">
        <f t="shared" si="16"/>
        <v>0</v>
      </c>
    </row>
    <row r="116" spans="1:9" ht="24">
      <c r="A116" s="113">
        <f t="shared" si="17"/>
        <v>106</v>
      </c>
      <c r="B116" s="47" t="str">
        <f t="shared" si="18"/>
        <v>P-1.1/1 -</v>
      </c>
      <c r="C116" s="48">
        <f t="shared" si="19"/>
        <v>106</v>
      </c>
      <c r="D116" s="134" t="s">
        <v>347</v>
      </c>
      <c r="E116" s="37" t="s">
        <v>286</v>
      </c>
      <c r="F116" s="114" t="s">
        <v>270</v>
      </c>
      <c r="G116" s="115">
        <v>4</v>
      </c>
      <c r="H116" s="31"/>
      <c r="I116" s="31">
        <f t="shared" si="16"/>
        <v>0</v>
      </c>
    </row>
    <row r="117" spans="1:9" ht="24">
      <c r="A117" s="113">
        <f t="shared" si="17"/>
        <v>107</v>
      </c>
      <c r="B117" s="47" t="str">
        <f t="shared" si="18"/>
        <v>P-1.1/1 -</v>
      </c>
      <c r="C117" s="48">
        <f t="shared" si="19"/>
        <v>107</v>
      </c>
      <c r="D117" s="134" t="s">
        <v>347</v>
      </c>
      <c r="E117" s="37" t="s">
        <v>287</v>
      </c>
      <c r="F117" s="114" t="s">
        <v>270</v>
      </c>
      <c r="G117" s="115">
        <v>2</v>
      </c>
      <c r="H117" s="31"/>
      <c r="I117" s="31">
        <f t="shared" si="16"/>
        <v>0</v>
      </c>
    </row>
    <row r="118" spans="1:9" ht="24">
      <c r="A118" s="113">
        <f t="shared" si="17"/>
        <v>108</v>
      </c>
      <c r="B118" s="47" t="str">
        <f t="shared" si="18"/>
        <v>P-1.1/1 -</v>
      </c>
      <c r="C118" s="48">
        <f t="shared" si="19"/>
        <v>108</v>
      </c>
      <c r="D118" s="134" t="s">
        <v>347</v>
      </c>
      <c r="E118" s="37" t="s">
        <v>288</v>
      </c>
      <c r="F118" s="114" t="s">
        <v>270</v>
      </c>
      <c r="G118" s="115">
        <v>2</v>
      </c>
      <c r="H118" s="31"/>
      <c r="I118" s="31">
        <f t="shared" si="16"/>
        <v>0</v>
      </c>
    </row>
    <row r="119" spans="1:9" ht="24">
      <c r="A119" s="113">
        <f t="shared" si="17"/>
        <v>109</v>
      </c>
      <c r="B119" s="47" t="str">
        <f t="shared" si="18"/>
        <v>P-1.1/1 -</v>
      </c>
      <c r="C119" s="48">
        <f t="shared" si="19"/>
        <v>109</v>
      </c>
      <c r="D119" s="134" t="s">
        <v>347</v>
      </c>
      <c r="E119" s="37" t="s">
        <v>289</v>
      </c>
      <c r="F119" s="114" t="s">
        <v>270</v>
      </c>
      <c r="G119" s="115">
        <v>4</v>
      </c>
      <c r="H119" s="31"/>
      <c r="I119" s="31">
        <f t="shared" si="16"/>
        <v>0</v>
      </c>
    </row>
    <row r="120" spans="1:9" ht="21" customHeight="1">
      <c r="A120" s="163" t="s">
        <v>95</v>
      </c>
      <c r="B120" s="163"/>
      <c r="C120" s="163"/>
      <c r="D120" s="163"/>
      <c r="E120" s="163"/>
      <c r="F120" s="163"/>
      <c r="G120" s="163"/>
      <c r="H120" s="163"/>
      <c r="I120" s="163"/>
    </row>
    <row r="121" spans="1:9" ht="22.5">
      <c r="A121" s="113">
        <f>A119+1</f>
        <v>110</v>
      </c>
      <c r="B121" s="47" t="str">
        <f>B119</f>
        <v>P-1.1/1 -</v>
      </c>
      <c r="C121" s="48">
        <f>A121</f>
        <v>110</v>
      </c>
      <c r="D121" s="125" t="s">
        <v>350</v>
      </c>
      <c r="E121" s="123" t="s">
        <v>65</v>
      </c>
      <c r="F121" s="114" t="s">
        <v>111</v>
      </c>
      <c r="G121" s="115">
        <v>12.5</v>
      </c>
      <c r="H121" s="31"/>
      <c r="I121" s="31">
        <f aca="true" t="shared" si="20" ref="I121:I134">H121*G121</f>
        <v>0</v>
      </c>
    </row>
    <row r="122" spans="1:9" ht="24">
      <c r="A122" s="113">
        <f aca="true" t="shared" si="21" ref="A122:A134">A121+1</f>
        <v>111</v>
      </c>
      <c r="B122" s="47" t="str">
        <f>B121</f>
        <v>P-1.1/1 -</v>
      </c>
      <c r="C122" s="48">
        <f aca="true" t="shared" si="22" ref="C122:C134">A122</f>
        <v>111</v>
      </c>
      <c r="D122" s="133" t="s">
        <v>351</v>
      </c>
      <c r="E122" s="123" t="s">
        <v>66</v>
      </c>
      <c r="F122" s="114" t="s">
        <v>111</v>
      </c>
      <c r="G122" s="115">
        <v>12.5</v>
      </c>
      <c r="H122" s="31"/>
      <c r="I122" s="31">
        <f t="shared" si="20"/>
        <v>0</v>
      </c>
    </row>
    <row r="123" spans="1:9" ht="33.75">
      <c r="A123" s="113">
        <f t="shared" si="21"/>
        <v>112</v>
      </c>
      <c r="B123" s="47" t="str">
        <f aca="true" t="shared" si="23" ref="B123:B134">B122</f>
        <v>P-1.1/1 -</v>
      </c>
      <c r="C123" s="48">
        <f t="shared" si="22"/>
        <v>112</v>
      </c>
      <c r="D123" s="133" t="s">
        <v>352</v>
      </c>
      <c r="E123" s="123" t="s">
        <v>67</v>
      </c>
      <c r="F123" s="114" t="s">
        <v>310</v>
      </c>
      <c r="G123" s="115">
        <v>169.12</v>
      </c>
      <c r="H123" s="31"/>
      <c r="I123" s="31">
        <f t="shared" si="20"/>
        <v>0</v>
      </c>
    </row>
    <row r="124" spans="1:9" ht="22.5">
      <c r="A124" s="113">
        <f t="shared" si="21"/>
        <v>113</v>
      </c>
      <c r="B124" s="47" t="str">
        <f t="shared" si="23"/>
        <v>P-1.1/1 -</v>
      </c>
      <c r="C124" s="48">
        <f t="shared" si="22"/>
        <v>113</v>
      </c>
      <c r="D124" s="133" t="s">
        <v>352</v>
      </c>
      <c r="E124" s="123" t="s">
        <v>68</v>
      </c>
      <c r="F124" s="114" t="s">
        <v>310</v>
      </c>
      <c r="G124" s="115">
        <v>211.4</v>
      </c>
      <c r="H124" s="31"/>
      <c r="I124" s="31">
        <f t="shared" si="20"/>
        <v>0</v>
      </c>
    </row>
    <row r="125" spans="1:9" ht="22.5">
      <c r="A125" s="113">
        <f t="shared" si="21"/>
        <v>114</v>
      </c>
      <c r="B125" s="47" t="str">
        <f t="shared" si="23"/>
        <v>P-1.1/1 -</v>
      </c>
      <c r="C125" s="48">
        <f t="shared" si="22"/>
        <v>114</v>
      </c>
      <c r="D125" s="133" t="s">
        <v>352</v>
      </c>
      <c r="E125" s="123" t="s">
        <v>69</v>
      </c>
      <c r="F125" s="114" t="s">
        <v>310</v>
      </c>
      <c r="G125" s="115">
        <v>253.68</v>
      </c>
      <c r="H125" s="31"/>
      <c r="I125" s="31">
        <f t="shared" si="20"/>
        <v>0</v>
      </c>
    </row>
    <row r="126" spans="1:9" ht="22.5">
      <c r="A126" s="113">
        <f t="shared" si="21"/>
        <v>115</v>
      </c>
      <c r="B126" s="47" t="str">
        <f t="shared" si="23"/>
        <v>P-1.1/1 -</v>
      </c>
      <c r="C126" s="48">
        <f t="shared" si="22"/>
        <v>115</v>
      </c>
      <c r="D126" s="133" t="s">
        <v>352</v>
      </c>
      <c r="E126" s="123" t="s">
        <v>70</v>
      </c>
      <c r="F126" s="114" t="s">
        <v>310</v>
      </c>
      <c r="G126" s="115">
        <v>370</v>
      </c>
      <c r="H126" s="31"/>
      <c r="I126" s="31">
        <f t="shared" si="20"/>
        <v>0</v>
      </c>
    </row>
    <row r="127" spans="1:9" ht="22.5">
      <c r="A127" s="113">
        <f t="shared" si="21"/>
        <v>116</v>
      </c>
      <c r="B127" s="47" t="str">
        <f t="shared" si="23"/>
        <v>P-1.1/1 -</v>
      </c>
      <c r="C127" s="48">
        <f t="shared" si="22"/>
        <v>116</v>
      </c>
      <c r="D127" s="133" t="s">
        <v>352</v>
      </c>
      <c r="E127" s="123" t="s">
        <v>71</v>
      </c>
      <c r="F127" s="114" t="s">
        <v>310</v>
      </c>
      <c r="G127" s="115">
        <v>102.5</v>
      </c>
      <c r="H127" s="31"/>
      <c r="I127" s="31">
        <f t="shared" si="20"/>
        <v>0</v>
      </c>
    </row>
    <row r="128" spans="1:9" ht="22.5">
      <c r="A128" s="113">
        <f t="shared" si="21"/>
        <v>117</v>
      </c>
      <c r="B128" s="47" t="str">
        <f t="shared" si="23"/>
        <v>P-1.1/1 -</v>
      </c>
      <c r="C128" s="48">
        <f t="shared" si="22"/>
        <v>117</v>
      </c>
      <c r="D128" s="133" t="s">
        <v>352</v>
      </c>
      <c r="E128" s="123" t="s">
        <v>72</v>
      </c>
      <c r="F128" s="114" t="s">
        <v>111</v>
      </c>
      <c r="G128" s="115">
        <v>205</v>
      </c>
      <c r="H128" s="31"/>
      <c r="I128" s="31">
        <f t="shared" si="20"/>
        <v>0</v>
      </c>
    </row>
    <row r="129" spans="1:9" ht="22.5">
      <c r="A129" s="113">
        <f t="shared" si="21"/>
        <v>118</v>
      </c>
      <c r="B129" s="47" t="str">
        <f t="shared" si="23"/>
        <v>P-1.1/1 -</v>
      </c>
      <c r="C129" s="48">
        <f t="shared" si="22"/>
        <v>118</v>
      </c>
      <c r="D129" s="133" t="s">
        <v>352</v>
      </c>
      <c r="E129" s="123" t="s">
        <v>73</v>
      </c>
      <c r="F129" s="114" t="s">
        <v>111</v>
      </c>
      <c r="G129" s="115">
        <v>206</v>
      </c>
      <c r="H129" s="31"/>
      <c r="I129" s="31">
        <f t="shared" si="20"/>
        <v>0</v>
      </c>
    </row>
    <row r="130" spans="1:9" ht="33.75">
      <c r="A130" s="113">
        <f t="shared" si="21"/>
        <v>119</v>
      </c>
      <c r="B130" s="47" t="str">
        <f t="shared" si="23"/>
        <v>P-1.1/1 -</v>
      </c>
      <c r="C130" s="48">
        <f t="shared" si="22"/>
        <v>119</v>
      </c>
      <c r="D130" s="133" t="s">
        <v>352</v>
      </c>
      <c r="E130" s="121" t="s">
        <v>74</v>
      </c>
      <c r="F130" s="114" t="s">
        <v>310</v>
      </c>
      <c r="G130" s="115">
        <v>3.2</v>
      </c>
      <c r="H130" s="31"/>
      <c r="I130" s="31">
        <f t="shared" si="20"/>
        <v>0</v>
      </c>
    </row>
    <row r="131" spans="1:9" ht="33.75">
      <c r="A131" s="113">
        <f t="shared" si="21"/>
        <v>120</v>
      </c>
      <c r="B131" s="47" t="str">
        <f t="shared" si="23"/>
        <v>P-1.1/1 -</v>
      </c>
      <c r="C131" s="48">
        <f t="shared" si="22"/>
        <v>120</v>
      </c>
      <c r="D131" s="133" t="s">
        <v>352</v>
      </c>
      <c r="E131" s="121" t="s">
        <v>75</v>
      </c>
      <c r="F131" s="114" t="s">
        <v>310</v>
      </c>
      <c r="G131" s="115">
        <v>4</v>
      </c>
      <c r="H131" s="31"/>
      <c r="I131" s="31">
        <f t="shared" si="20"/>
        <v>0</v>
      </c>
    </row>
    <row r="132" spans="1:9" ht="33.75">
      <c r="A132" s="113">
        <f t="shared" si="21"/>
        <v>121</v>
      </c>
      <c r="B132" s="47" t="str">
        <f t="shared" si="23"/>
        <v>P-1.1/1 -</v>
      </c>
      <c r="C132" s="48">
        <f t="shared" si="22"/>
        <v>121</v>
      </c>
      <c r="D132" s="133" t="s">
        <v>352</v>
      </c>
      <c r="E132" s="123" t="s">
        <v>76</v>
      </c>
      <c r="F132" s="114" t="s">
        <v>310</v>
      </c>
      <c r="G132" s="115">
        <v>4.8</v>
      </c>
      <c r="H132" s="31"/>
      <c r="I132" s="31">
        <f t="shared" si="20"/>
        <v>0</v>
      </c>
    </row>
    <row r="133" spans="1:9" ht="45">
      <c r="A133" s="113">
        <f t="shared" si="21"/>
        <v>122</v>
      </c>
      <c r="B133" s="47" t="str">
        <f t="shared" si="23"/>
        <v>P-1.1/1 -</v>
      </c>
      <c r="C133" s="48">
        <f t="shared" si="22"/>
        <v>122</v>
      </c>
      <c r="D133" s="133" t="s">
        <v>352</v>
      </c>
      <c r="E133" s="121" t="s">
        <v>77</v>
      </c>
      <c r="F133" s="114" t="s">
        <v>310</v>
      </c>
      <c r="G133" s="115">
        <v>5.6</v>
      </c>
      <c r="H133" s="31"/>
      <c r="I133" s="31">
        <f t="shared" si="20"/>
        <v>0</v>
      </c>
    </row>
    <row r="134" spans="1:9" ht="36.75" customHeight="1">
      <c r="A134" s="113">
        <f t="shared" si="21"/>
        <v>123</v>
      </c>
      <c r="B134" s="47" t="str">
        <f t="shared" si="23"/>
        <v>P-1.1/1 -</v>
      </c>
      <c r="C134" s="48">
        <f t="shared" si="22"/>
        <v>123</v>
      </c>
      <c r="D134" s="133" t="s">
        <v>352</v>
      </c>
      <c r="E134" s="123" t="s">
        <v>78</v>
      </c>
      <c r="F134" s="114" t="s">
        <v>310</v>
      </c>
      <c r="G134" s="115">
        <v>5.6</v>
      </c>
      <c r="H134" s="31"/>
      <c r="I134" s="31">
        <f t="shared" si="20"/>
        <v>0</v>
      </c>
    </row>
    <row r="135" spans="1:9" ht="21" customHeight="1">
      <c r="A135" s="163" t="s">
        <v>96</v>
      </c>
      <c r="B135" s="163"/>
      <c r="C135" s="163"/>
      <c r="D135" s="163"/>
      <c r="E135" s="163"/>
      <c r="F135" s="163"/>
      <c r="G135" s="163"/>
      <c r="H135" s="163"/>
      <c r="I135" s="163"/>
    </row>
    <row r="136" spans="1:9" ht="24">
      <c r="A136" s="113">
        <f>A134+1</f>
        <v>124</v>
      </c>
      <c r="B136" s="47" t="str">
        <f>B134</f>
        <v>P-1.1/1 -</v>
      </c>
      <c r="C136" s="48">
        <f>A136</f>
        <v>124</v>
      </c>
      <c r="D136" s="133" t="s">
        <v>354</v>
      </c>
      <c r="E136" s="123" t="s">
        <v>353</v>
      </c>
      <c r="F136" s="114" t="s">
        <v>310</v>
      </c>
      <c r="G136" s="115">
        <v>149</v>
      </c>
      <c r="H136" s="31"/>
      <c r="I136" s="31">
        <f aca="true" t="shared" si="24" ref="I136:I149">H136*G136</f>
        <v>0</v>
      </c>
    </row>
    <row r="137" spans="1:9" ht="24">
      <c r="A137" s="113">
        <f aca="true" t="shared" si="25" ref="A137:A149">A136+1</f>
        <v>125</v>
      </c>
      <c r="B137" s="47" t="str">
        <f>B136</f>
        <v>P-1.1/1 -</v>
      </c>
      <c r="C137" s="48">
        <f aca="true" t="shared" si="26" ref="C137:C149">A137</f>
        <v>125</v>
      </c>
      <c r="D137" s="133" t="s">
        <v>354</v>
      </c>
      <c r="E137" s="123" t="s">
        <v>79</v>
      </c>
      <c r="F137" s="114" t="s">
        <v>310</v>
      </c>
      <c r="G137" s="115">
        <v>149</v>
      </c>
      <c r="H137" s="31"/>
      <c r="I137" s="31">
        <f t="shared" si="24"/>
        <v>0</v>
      </c>
    </row>
    <row r="138" spans="1:9" ht="24">
      <c r="A138" s="113">
        <f t="shared" si="25"/>
        <v>126</v>
      </c>
      <c r="B138" s="47" t="str">
        <f aca="true" t="shared" si="27" ref="B138:B149">B137</f>
        <v>P-1.1/1 -</v>
      </c>
      <c r="C138" s="48">
        <f t="shared" si="26"/>
        <v>126</v>
      </c>
      <c r="D138" s="133" t="s">
        <v>354</v>
      </c>
      <c r="E138" s="123" t="s">
        <v>80</v>
      </c>
      <c r="F138" s="114" t="s">
        <v>310</v>
      </c>
      <c r="G138" s="115">
        <v>149</v>
      </c>
      <c r="H138" s="31"/>
      <c r="I138" s="31">
        <f t="shared" si="24"/>
        <v>0</v>
      </c>
    </row>
    <row r="139" spans="1:9" ht="33.75">
      <c r="A139" s="113">
        <f t="shared" si="25"/>
        <v>127</v>
      </c>
      <c r="B139" s="47" t="str">
        <f t="shared" si="27"/>
        <v>P-1.1/1 -</v>
      </c>
      <c r="C139" s="48">
        <f t="shared" si="26"/>
        <v>127</v>
      </c>
      <c r="D139" s="133" t="s">
        <v>352</v>
      </c>
      <c r="E139" s="123" t="s">
        <v>81</v>
      </c>
      <c r="F139" s="114" t="s">
        <v>310</v>
      </c>
      <c r="G139" s="115">
        <v>149</v>
      </c>
      <c r="H139" s="31"/>
      <c r="I139" s="31">
        <f t="shared" si="24"/>
        <v>0</v>
      </c>
    </row>
    <row r="140" spans="1:9" ht="33.75">
      <c r="A140" s="113">
        <f t="shared" si="25"/>
        <v>128</v>
      </c>
      <c r="B140" s="47" t="str">
        <f t="shared" si="27"/>
        <v>P-1.1/1 -</v>
      </c>
      <c r="C140" s="48">
        <f t="shared" si="26"/>
        <v>128</v>
      </c>
      <c r="D140" s="133" t="s">
        <v>352</v>
      </c>
      <c r="E140" s="123" t="s">
        <v>82</v>
      </c>
      <c r="F140" s="114" t="s">
        <v>310</v>
      </c>
      <c r="G140" s="115">
        <v>115.5</v>
      </c>
      <c r="H140" s="31"/>
      <c r="I140" s="31">
        <f t="shared" si="24"/>
        <v>0</v>
      </c>
    </row>
    <row r="141" spans="1:9" ht="22.5">
      <c r="A141" s="113">
        <f t="shared" si="25"/>
        <v>129</v>
      </c>
      <c r="B141" s="47" t="str">
        <f t="shared" si="27"/>
        <v>P-1.1/1 -</v>
      </c>
      <c r="C141" s="48">
        <f t="shared" si="26"/>
        <v>129</v>
      </c>
      <c r="D141" s="133" t="s">
        <v>352</v>
      </c>
      <c r="E141" s="123" t="s">
        <v>83</v>
      </c>
      <c r="F141" s="114" t="s">
        <v>310</v>
      </c>
      <c r="G141" s="115">
        <v>36.5</v>
      </c>
      <c r="H141" s="31"/>
      <c r="I141" s="31">
        <f t="shared" si="24"/>
        <v>0</v>
      </c>
    </row>
    <row r="142" spans="1:9" ht="22.5">
      <c r="A142" s="113">
        <f t="shared" si="25"/>
        <v>130</v>
      </c>
      <c r="B142" s="47" t="str">
        <f t="shared" si="27"/>
        <v>P-1.1/1 -</v>
      </c>
      <c r="C142" s="48">
        <f t="shared" si="26"/>
        <v>130</v>
      </c>
      <c r="D142" s="133" t="s">
        <v>352</v>
      </c>
      <c r="E142" s="123" t="s">
        <v>84</v>
      </c>
      <c r="F142" s="114" t="s">
        <v>310</v>
      </c>
      <c r="G142" s="115">
        <v>27.4</v>
      </c>
      <c r="H142" s="31"/>
      <c r="I142" s="31">
        <f t="shared" si="24"/>
        <v>0</v>
      </c>
    </row>
    <row r="143" spans="1:9" ht="24">
      <c r="A143" s="113">
        <f t="shared" si="25"/>
        <v>131</v>
      </c>
      <c r="B143" s="47" t="str">
        <f t="shared" si="27"/>
        <v>P-1.1/1 -</v>
      </c>
      <c r="C143" s="48">
        <f t="shared" si="26"/>
        <v>131</v>
      </c>
      <c r="D143" s="133" t="s">
        <v>355</v>
      </c>
      <c r="E143" s="123" t="s">
        <v>85</v>
      </c>
      <c r="F143" s="114" t="s">
        <v>128</v>
      </c>
      <c r="G143" s="115">
        <v>6.705</v>
      </c>
      <c r="H143" s="31"/>
      <c r="I143" s="31">
        <f t="shared" si="24"/>
        <v>0</v>
      </c>
    </row>
    <row r="144" spans="1:9" ht="22.5">
      <c r="A144" s="113">
        <f t="shared" si="25"/>
        <v>132</v>
      </c>
      <c r="B144" s="47" t="str">
        <f t="shared" si="27"/>
        <v>P-1.1/1 -</v>
      </c>
      <c r="C144" s="48">
        <f t="shared" si="26"/>
        <v>132</v>
      </c>
      <c r="D144" s="133" t="s">
        <v>352</v>
      </c>
      <c r="E144" s="123" t="s">
        <v>86</v>
      </c>
      <c r="F144" s="114" t="s">
        <v>111</v>
      </c>
      <c r="G144" s="115">
        <v>149</v>
      </c>
      <c r="H144" s="31"/>
      <c r="I144" s="31">
        <f t="shared" si="24"/>
        <v>0</v>
      </c>
    </row>
    <row r="145" spans="1:11" ht="22.5">
      <c r="A145" s="113">
        <f t="shared" si="25"/>
        <v>133</v>
      </c>
      <c r="B145" s="47" t="str">
        <f t="shared" si="27"/>
        <v>P-1.1/1 -</v>
      </c>
      <c r="C145" s="48">
        <f t="shared" si="26"/>
        <v>133</v>
      </c>
      <c r="D145" s="133" t="s">
        <v>350</v>
      </c>
      <c r="E145" s="123" t="s">
        <v>65</v>
      </c>
      <c r="F145" s="114" t="s">
        <v>111</v>
      </c>
      <c r="G145" s="115">
        <v>44</v>
      </c>
      <c r="H145" s="31"/>
      <c r="I145" s="31">
        <f t="shared" si="24"/>
        <v>0</v>
      </c>
      <c r="K145" s="131"/>
    </row>
    <row r="146" spans="1:9" ht="14.25">
      <c r="A146" s="113">
        <f t="shared" si="25"/>
        <v>134</v>
      </c>
      <c r="B146" s="47" t="str">
        <f t="shared" si="27"/>
        <v>P-1.1/1 -</v>
      </c>
      <c r="C146" s="48">
        <f t="shared" si="26"/>
        <v>134</v>
      </c>
      <c r="D146" s="133" t="s">
        <v>350</v>
      </c>
      <c r="E146" s="123" t="s">
        <v>87</v>
      </c>
      <c r="F146" s="114" t="s">
        <v>146</v>
      </c>
      <c r="G146" s="115">
        <v>2</v>
      </c>
      <c r="H146" s="31"/>
      <c r="I146" s="31">
        <f t="shared" si="24"/>
        <v>0</v>
      </c>
    </row>
    <row r="147" spans="1:9" ht="14.25">
      <c r="A147" s="113">
        <f t="shared" si="25"/>
        <v>135</v>
      </c>
      <c r="B147" s="47" t="str">
        <f t="shared" si="27"/>
        <v>P-1.1/1 -</v>
      </c>
      <c r="C147" s="48">
        <f t="shared" si="26"/>
        <v>135</v>
      </c>
      <c r="D147" s="133" t="s">
        <v>350</v>
      </c>
      <c r="E147" s="123" t="s">
        <v>88</v>
      </c>
      <c r="F147" s="114" t="s">
        <v>146</v>
      </c>
      <c r="G147" s="115">
        <v>2</v>
      </c>
      <c r="H147" s="31"/>
      <c r="I147" s="31">
        <f t="shared" si="24"/>
        <v>0</v>
      </c>
    </row>
    <row r="148" spans="1:9" ht="14.25">
      <c r="A148" s="113">
        <f t="shared" si="25"/>
        <v>136</v>
      </c>
      <c r="B148" s="47" t="str">
        <f t="shared" si="27"/>
        <v>P-1.1/1 -</v>
      </c>
      <c r="C148" s="48">
        <f t="shared" si="26"/>
        <v>136</v>
      </c>
      <c r="D148" s="133" t="s">
        <v>350</v>
      </c>
      <c r="E148" s="123" t="s">
        <v>89</v>
      </c>
      <c r="F148" s="114" t="s">
        <v>146</v>
      </c>
      <c r="G148" s="115">
        <v>1</v>
      </c>
      <c r="H148" s="31"/>
      <c r="I148" s="31">
        <f t="shared" si="24"/>
        <v>0</v>
      </c>
    </row>
    <row r="149" spans="1:9" ht="24">
      <c r="A149" s="113">
        <f t="shared" si="25"/>
        <v>137</v>
      </c>
      <c r="B149" s="47" t="str">
        <f t="shared" si="27"/>
        <v>P-1.1/1 -</v>
      </c>
      <c r="C149" s="48">
        <f t="shared" si="26"/>
        <v>137</v>
      </c>
      <c r="D149" s="133" t="s">
        <v>356</v>
      </c>
      <c r="E149" s="123" t="s">
        <v>90</v>
      </c>
      <c r="F149" s="114" t="s">
        <v>111</v>
      </c>
      <c r="G149" s="115">
        <v>50</v>
      </c>
      <c r="H149" s="31"/>
      <c r="I149" s="31">
        <f t="shared" si="24"/>
        <v>0</v>
      </c>
    </row>
    <row r="150" spans="1:9" ht="22.5" customHeight="1">
      <c r="A150" s="166" t="s">
        <v>189</v>
      </c>
      <c r="B150" s="166"/>
      <c r="C150" s="166"/>
      <c r="D150" s="166"/>
      <c r="E150" s="166"/>
      <c r="F150" s="166"/>
      <c r="G150" s="166"/>
      <c r="H150" s="166"/>
      <c r="I150" s="45">
        <f>SUM(I7:I149)</f>
        <v>0</v>
      </c>
    </row>
  </sheetData>
  <sheetProtection/>
  <mergeCells count="18">
    <mergeCell ref="A1:I1"/>
    <mergeCell ref="A2:I2"/>
    <mergeCell ref="A3:A4"/>
    <mergeCell ref="B3:C4"/>
    <mergeCell ref="D3:D4"/>
    <mergeCell ref="E3:E4"/>
    <mergeCell ref="F3:F4"/>
    <mergeCell ref="G3:G4"/>
    <mergeCell ref="H3:H4"/>
    <mergeCell ref="I3:I4"/>
    <mergeCell ref="A32:I32"/>
    <mergeCell ref="A77:I77"/>
    <mergeCell ref="A120:I120"/>
    <mergeCell ref="A135:I135"/>
    <mergeCell ref="B5:C5"/>
    <mergeCell ref="A150:H150"/>
    <mergeCell ref="A6:I6"/>
    <mergeCell ref="A15:I15"/>
  </mergeCells>
  <printOptions/>
  <pageMargins left="0.61" right="0.15748031496062992" top="0.7480314960629921" bottom="0.3937007874015748" header="0.2755905511811024" footer="0.15748031496062992"/>
  <pageSetup firstPageNumber="13" useFirstPageNumber="1" horizontalDpi="600" verticalDpi="600" orientation="portrait" paperSize="9" scale="85" r:id="rId1"/>
  <headerFooter alignWithMargins="0">
    <oddHeader>&amp;CKONTRAKT W2 - Modernizacja sieci kanalizacyjnej w mieście Kęty 
Część III B: Opis przedmiotu zamówienia - Przedmiar Robót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="90" zoomScaleNormal="90" zoomScaleSheetLayoutView="85" zoomScalePageLayoutView="0" workbookViewId="0" topLeftCell="A55">
      <selection activeCell="G61" sqref="G61"/>
    </sheetView>
  </sheetViews>
  <sheetFormatPr defaultColWidth="8.796875" defaultRowHeight="14.25"/>
  <cols>
    <col min="1" max="1" width="3.69921875" style="0" customWidth="1"/>
    <col min="2" max="2" width="6.8984375" style="0" customWidth="1"/>
    <col min="3" max="3" width="2.69921875" style="0" customWidth="1"/>
    <col min="4" max="4" width="10" style="127" customWidth="1"/>
    <col min="5" max="5" width="41.09765625" style="0" customWidth="1"/>
    <col min="6" max="6" width="7.69921875" style="15" customWidth="1"/>
    <col min="7" max="7" width="8.69921875" style="23" customWidth="1"/>
    <col min="8" max="8" width="8.5" style="0" customWidth="1"/>
    <col min="9" max="9" width="13.19921875" style="0" customWidth="1"/>
  </cols>
  <sheetData>
    <row r="1" spans="1:9" ht="24" customHeight="1">
      <c r="A1" s="170" t="s">
        <v>154</v>
      </c>
      <c r="B1" s="170"/>
      <c r="C1" s="170"/>
      <c r="D1" s="170"/>
      <c r="E1" s="170"/>
      <c r="F1" s="170"/>
      <c r="G1" s="170"/>
      <c r="H1" s="170"/>
      <c r="I1" s="170"/>
    </row>
    <row r="2" spans="1:9" ht="31.5" customHeight="1">
      <c r="A2" s="171" t="s">
        <v>312</v>
      </c>
      <c r="B2" s="171"/>
      <c r="C2" s="171"/>
      <c r="D2" s="171"/>
      <c r="E2" s="171"/>
      <c r="F2" s="171"/>
      <c r="G2" s="171"/>
      <c r="H2" s="171"/>
      <c r="I2" s="171"/>
    </row>
    <row r="3" spans="1:9" ht="13.5" customHeight="1">
      <c r="A3" s="172" t="s">
        <v>101</v>
      </c>
      <c r="B3" s="173" t="s">
        <v>102</v>
      </c>
      <c r="C3" s="174"/>
      <c r="D3" s="177" t="s">
        <v>103</v>
      </c>
      <c r="E3" s="178" t="s">
        <v>104</v>
      </c>
      <c r="F3" s="172" t="s">
        <v>105</v>
      </c>
      <c r="G3" s="181" t="s">
        <v>106</v>
      </c>
      <c r="H3" s="178" t="s">
        <v>107</v>
      </c>
      <c r="I3" s="178" t="s">
        <v>108</v>
      </c>
    </row>
    <row r="4" spans="1:9" ht="13.5" customHeight="1">
      <c r="A4" s="172"/>
      <c r="B4" s="175"/>
      <c r="C4" s="176"/>
      <c r="D4" s="177"/>
      <c r="E4" s="178"/>
      <c r="F4" s="172"/>
      <c r="G4" s="182"/>
      <c r="H4" s="178"/>
      <c r="I4" s="178"/>
    </row>
    <row r="5" spans="1:9" ht="14.25">
      <c r="A5" s="1">
        <v>1</v>
      </c>
      <c r="B5" s="164">
        <v>2</v>
      </c>
      <c r="C5" s="165"/>
      <c r="D5" s="128">
        <v>3</v>
      </c>
      <c r="E5" s="2">
        <v>4</v>
      </c>
      <c r="F5" s="1">
        <v>5</v>
      </c>
      <c r="G5" s="22">
        <v>6</v>
      </c>
      <c r="H5" s="2">
        <v>7</v>
      </c>
      <c r="I5" s="2">
        <v>8</v>
      </c>
    </row>
    <row r="6" spans="1:9" s="4" customFormat="1" ht="18.75" customHeight="1">
      <c r="A6" s="180" t="s">
        <v>109</v>
      </c>
      <c r="B6" s="180"/>
      <c r="C6" s="180"/>
      <c r="D6" s="180"/>
      <c r="E6" s="180"/>
      <c r="F6" s="180"/>
      <c r="G6" s="180"/>
      <c r="H6" s="180"/>
      <c r="I6" s="180"/>
    </row>
    <row r="7" spans="1:10" ht="24">
      <c r="A7" s="46">
        <v>1</v>
      </c>
      <c r="B7" s="47" t="s">
        <v>242</v>
      </c>
      <c r="C7" s="48">
        <f>A7</f>
        <v>1</v>
      </c>
      <c r="D7" s="133" t="s">
        <v>357</v>
      </c>
      <c r="E7" s="24" t="s">
        <v>110</v>
      </c>
      <c r="F7" s="25" t="s">
        <v>111</v>
      </c>
      <c r="G7" s="26">
        <v>1008</v>
      </c>
      <c r="H7" s="31"/>
      <c r="I7" s="31">
        <f>H7*G7</f>
        <v>0</v>
      </c>
      <c r="J7" s="7"/>
    </row>
    <row r="8" spans="1:10" ht="24">
      <c r="A8" s="46">
        <f>A7+1</f>
        <v>2</v>
      </c>
      <c r="B8" s="47" t="str">
        <f>B7</f>
        <v>P-1.1/2 -</v>
      </c>
      <c r="C8" s="48">
        <f>A8</f>
        <v>2</v>
      </c>
      <c r="D8" s="133" t="s">
        <v>357</v>
      </c>
      <c r="E8" s="24" t="s">
        <v>112</v>
      </c>
      <c r="F8" s="25" t="s">
        <v>113</v>
      </c>
      <c r="G8" s="26">
        <v>244</v>
      </c>
      <c r="H8" s="31"/>
      <c r="I8" s="31">
        <f>H8*G8</f>
        <v>0</v>
      </c>
      <c r="J8" s="7"/>
    </row>
    <row r="9" spans="1:10" ht="24">
      <c r="A9" s="46">
        <f>A8+1</f>
        <v>3</v>
      </c>
      <c r="B9" s="47" t="str">
        <f>B8</f>
        <v>P-1.1/2 -</v>
      </c>
      <c r="C9" s="48">
        <f>A9</f>
        <v>3</v>
      </c>
      <c r="D9" s="133" t="s">
        <v>357</v>
      </c>
      <c r="E9" s="24" t="s">
        <v>114</v>
      </c>
      <c r="F9" s="25" t="s">
        <v>113</v>
      </c>
      <c r="G9" s="26">
        <v>244</v>
      </c>
      <c r="H9" s="31"/>
      <c r="I9" s="31">
        <f>H9*G9</f>
        <v>0</v>
      </c>
      <c r="J9" s="7"/>
    </row>
    <row r="10" spans="1:10" ht="24">
      <c r="A10" s="46">
        <f>A9+1</f>
        <v>4</v>
      </c>
      <c r="B10" s="47" t="str">
        <f>B9</f>
        <v>P-1.1/2 -</v>
      </c>
      <c r="C10" s="48">
        <f>A10</f>
        <v>4</v>
      </c>
      <c r="D10" s="133" t="s">
        <v>357</v>
      </c>
      <c r="E10" s="24" t="s">
        <v>115</v>
      </c>
      <c r="F10" s="25" t="s">
        <v>111</v>
      </c>
      <c r="G10" s="26">
        <v>1008</v>
      </c>
      <c r="H10" s="31"/>
      <c r="I10" s="31">
        <f>H10*G10</f>
        <v>0</v>
      </c>
      <c r="J10" s="7"/>
    </row>
    <row r="11" spans="1:10" ht="25.5" customHeight="1">
      <c r="A11" s="180" t="s">
        <v>116</v>
      </c>
      <c r="B11" s="180"/>
      <c r="C11" s="180"/>
      <c r="D11" s="180"/>
      <c r="E11" s="180"/>
      <c r="F11" s="180"/>
      <c r="G11" s="180"/>
      <c r="H11" s="180"/>
      <c r="I11" s="180"/>
      <c r="J11" s="7"/>
    </row>
    <row r="12" spans="1:10" ht="24">
      <c r="A12" s="46">
        <f>A10+1</f>
        <v>5</v>
      </c>
      <c r="B12" s="47" t="str">
        <f>B10</f>
        <v>P-1.1/2 -</v>
      </c>
      <c r="C12" s="48">
        <f aca="true" t="shared" si="0" ref="C12:C31">A12</f>
        <v>5</v>
      </c>
      <c r="D12" s="133" t="s">
        <v>358</v>
      </c>
      <c r="E12" s="24" t="s">
        <v>117</v>
      </c>
      <c r="F12" s="25" t="s">
        <v>118</v>
      </c>
      <c r="G12" s="26">
        <v>3126.7</v>
      </c>
      <c r="H12" s="31"/>
      <c r="I12" s="31">
        <f aca="true" t="shared" si="1" ref="I12:I31">H12*G12</f>
        <v>0</v>
      </c>
      <c r="J12" s="7"/>
    </row>
    <row r="13" spans="1:10" ht="28.5" customHeight="1">
      <c r="A13" s="46">
        <f>A12+1</f>
        <v>6</v>
      </c>
      <c r="B13" s="47" t="str">
        <f>B12</f>
        <v>P-1.1/2 -</v>
      </c>
      <c r="C13" s="48">
        <f t="shared" si="0"/>
        <v>6</v>
      </c>
      <c r="D13" s="133" t="s">
        <v>358</v>
      </c>
      <c r="E13" s="24" t="s">
        <v>168</v>
      </c>
      <c r="F13" s="25" t="s">
        <v>118</v>
      </c>
      <c r="G13" s="26">
        <v>261.9</v>
      </c>
      <c r="H13" s="31"/>
      <c r="I13" s="31">
        <f t="shared" si="1"/>
        <v>0</v>
      </c>
      <c r="J13" s="7"/>
    </row>
    <row r="14" spans="1:10" ht="36">
      <c r="A14" s="46">
        <f aca="true" t="shared" si="2" ref="A14:A31">A13+1</f>
        <v>7</v>
      </c>
      <c r="B14" s="47" t="str">
        <f aca="true" t="shared" si="3" ref="B14:B31">B13</f>
        <v>P-1.1/2 -</v>
      </c>
      <c r="C14" s="48">
        <f t="shared" si="0"/>
        <v>7</v>
      </c>
      <c r="D14" s="133" t="s">
        <v>338</v>
      </c>
      <c r="E14" s="24" t="s">
        <v>119</v>
      </c>
      <c r="F14" s="27" t="s">
        <v>120</v>
      </c>
      <c r="G14" s="26">
        <v>220.52</v>
      </c>
      <c r="H14" s="31"/>
      <c r="I14" s="31">
        <f t="shared" si="1"/>
        <v>0</v>
      </c>
      <c r="J14" s="7"/>
    </row>
    <row r="15" spans="1:10" ht="36">
      <c r="A15" s="46">
        <f t="shared" si="2"/>
        <v>8</v>
      </c>
      <c r="B15" s="47" t="str">
        <f t="shared" si="3"/>
        <v>P-1.1/2 -</v>
      </c>
      <c r="C15" s="48">
        <f t="shared" si="0"/>
        <v>8</v>
      </c>
      <c r="D15" s="133" t="s">
        <v>338</v>
      </c>
      <c r="E15" s="24" t="s">
        <v>121</v>
      </c>
      <c r="F15" s="27" t="s">
        <v>120</v>
      </c>
      <c r="G15" s="26">
        <v>2071.92</v>
      </c>
      <c r="H15" s="31"/>
      <c r="I15" s="31">
        <f t="shared" si="1"/>
        <v>0</v>
      </c>
      <c r="J15" s="7"/>
    </row>
    <row r="16" spans="1:10" ht="36">
      <c r="A16" s="46">
        <f t="shared" si="2"/>
        <v>9</v>
      </c>
      <c r="B16" s="47" t="str">
        <f t="shared" si="3"/>
        <v>P-1.1/2 -</v>
      </c>
      <c r="C16" s="48">
        <f t="shared" si="0"/>
        <v>9</v>
      </c>
      <c r="D16" s="133" t="s">
        <v>358</v>
      </c>
      <c r="E16" s="24" t="s">
        <v>122</v>
      </c>
      <c r="F16" s="25" t="s">
        <v>118</v>
      </c>
      <c r="G16" s="26">
        <v>1421.81</v>
      </c>
      <c r="H16" s="31"/>
      <c r="I16" s="31">
        <f t="shared" si="1"/>
        <v>0</v>
      </c>
      <c r="J16" s="7"/>
    </row>
    <row r="17" spans="1:9" ht="24">
      <c r="A17" s="46">
        <f t="shared" si="2"/>
        <v>10</v>
      </c>
      <c r="B17" s="47" t="str">
        <f t="shared" si="3"/>
        <v>P-1.1/2 -</v>
      </c>
      <c r="C17" s="48">
        <f t="shared" si="0"/>
        <v>10</v>
      </c>
      <c r="D17" s="133" t="s">
        <v>338</v>
      </c>
      <c r="E17" s="24" t="s">
        <v>187</v>
      </c>
      <c r="F17" s="25" t="s">
        <v>111</v>
      </c>
      <c r="G17" s="28">
        <v>46</v>
      </c>
      <c r="H17" s="31"/>
      <c r="I17" s="31">
        <f t="shared" si="1"/>
        <v>0</v>
      </c>
    </row>
    <row r="18" spans="1:9" ht="30" customHeight="1">
      <c r="A18" s="46">
        <f t="shared" si="2"/>
        <v>11</v>
      </c>
      <c r="B18" s="47" t="str">
        <f t="shared" si="3"/>
        <v>P-1.1/2 -</v>
      </c>
      <c r="C18" s="48">
        <f t="shared" si="0"/>
        <v>11</v>
      </c>
      <c r="D18" s="133" t="s">
        <v>338</v>
      </c>
      <c r="E18" s="24" t="s">
        <v>182</v>
      </c>
      <c r="F18" s="25" t="s">
        <v>111</v>
      </c>
      <c r="G18" s="31">
        <v>308.5</v>
      </c>
      <c r="H18" s="31"/>
      <c r="I18" s="31">
        <f t="shared" si="1"/>
        <v>0</v>
      </c>
    </row>
    <row r="19" spans="1:9" ht="27.75" customHeight="1">
      <c r="A19" s="46">
        <f t="shared" si="2"/>
        <v>12</v>
      </c>
      <c r="B19" s="47" t="str">
        <f t="shared" si="3"/>
        <v>P-1.1/2 -</v>
      </c>
      <c r="C19" s="48">
        <f t="shared" si="0"/>
        <v>12</v>
      </c>
      <c r="D19" s="133" t="s">
        <v>338</v>
      </c>
      <c r="E19" s="24" t="s">
        <v>184</v>
      </c>
      <c r="F19" s="25" t="s">
        <v>111</v>
      </c>
      <c r="G19" s="28">
        <v>336.1</v>
      </c>
      <c r="H19" s="31"/>
      <c r="I19" s="31">
        <f t="shared" si="1"/>
        <v>0</v>
      </c>
    </row>
    <row r="20" spans="1:9" ht="24">
      <c r="A20" s="46">
        <f t="shared" si="2"/>
        <v>13</v>
      </c>
      <c r="B20" s="47" t="str">
        <f t="shared" si="3"/>
        <v>P-1.1/2 -</v>
      </c>
      <c r="C20" s="48">
        <f t="shared" si="0"/>
        <v>13</v>
      </c>
      <c r="D20" s="133" t="s">
        <v>338</v>
      </c>
      <c r="E20" s="24" t="s">
        <v>185</v>
      </c>
      <c r="F20" s="25" t="s">
        <v>111</v>
      </c>
      <c r="G20" s="28">
        <v>41.3</v>
      </c>
      <c r="H20" s="31"/>
      <c r="I20" s="31">
        <f t="shared" si="1"/>
        <v>0</v>
      </c>
    </row>
    <row r="21" spans="1:9" ht="36">
      <c r="A21" s="46">
        <f t="shared" si="2"/>
        <v>14</v>
      </c>
      <c r="B21" s="47" t="str">
        <f t="shared" si="3"/>
        <v>P-1.1/2 -</v>
      </c>
      <c r="C21" s="48">
        <f t="shared" si="0"/>
        <v>14</v>
      </c>
      <c r="D21" s="133" t="s">
        <v>338</v>
      </c>
      <c r="E21" s="24" t="s">
        <v>177</v>
      </c>
      <c r="F21" s="27" t="s">
        <v>120</v>
      </c>
      <c r="G21" s="28">
        <v>12.38</v>
      </c>
      <c r="H21" s="31"/>
      <c r="I21" s="31">
        <f t="shared" si="1"/>
        <v>0</v>
      </c>
    </row>
    <row r="22" spans="1:9" ht="24">
      <c r="A22" s="46">
        <f t="shared" si="2"/>
        <v>15</v>
      </c>
      <c r="B22" s="47" t="str">
        <f t="shared" si="3"/>
        <v>P-1.1/2 -</v>
      </c>
      <c r="C22" s="48">
        <f t="shared" si="0"/>
        <v>15</v>
      </c>
      <c r="D22" s="133" t="s">
        <v>338</v>
      </c>
      <c r="E22" s="24" t="s">
        <v>183</v>
      </c>
      <c r="F22" s="27" t="s">
        <v>120</v>
      </c>
      <c r="G22" s="28">
        <f>12.38*14</f>
        <v>173.32000000000002</v>
      </c>
      <c r="H22" s="31"/>
      <c r="I22" s="31">
        <f t="shared" si="1"/>
        <v>0</v>
      </c>
    </row>
    <row r="23" spans="1:9" ht="14.25">
      <c r="A23" s="46">
        <f t="shared" si="2"/>
        <v>16</v>
      </c>
      <c r="B23" s="47" t="str">
        <f t="shared" si="3"/>
        <v>P-1.1/2 -</v>
      </c>
      <c r="C23" s="48">
        <f t="shared" si="0"/>
        <v>16</v>
      </c>
      <c r="D23" s="133" t="s">
        <v>338</v>
      </c>
      <c r="E23" s="24" t="s">
        <v>186</v>
      </c>
      <c r="F23" s="27" t="s">
        <v>120</v>
      </c>
      <c r="G23" s="28">
        <v>12.38</v>
      </c>
      <c r="H23" s="31"/>
      <c r="I23" s="31">
        <f t="shared" si="1"/>
        <v>0</v>
      </c>
    </row>
    <row r="24" spans="1:9" ht="48">
      <c r="A24" s="46">
        <f t="shared" si="2"/>
        <v>17</v>
      </c>
      <c r="B24" s="47" t="str">
        <f t="shared" si="3"/>
        <v>P-1.1/2 -</v>
      </c>
      <c r="C24" s="48">
        <f t="shared" si="0"/>
        <v>17</v>
      </c>
      <c r="D24" s="133" t="s">
        <v>339</v>
      </c>
      <c r="E24" s="24" t="s">
        <v>123</v>
      </c>
      <c r="F24" s="27" t="s">
        <v>120</v>
      </c>
      <c r="G24" s="28">
        <v>134.80999999999997</v>
      </c>
      <c r="H24" s="31"/>
      <c r="I24" s="31">
        <f t="shared" si="1"/>
        <v>0</v>
      </c>
    </row>
    <row r="25" spans="1:9" ht="36">
      <c r="A25" s="46">
        <f t="shared" si="2"/>
        <v>18</v>
      </c>
      <c r="B25" s="47" t="str">
        <f t="shared" si="3"/>
        <v>P-1.1/2 -</v>
      </c>
      <c r="C25" s="48">
        <f t="shared" si="0"/>
        <v>18</v>
      </c>
      <c r="D25" s="133" t="s">
        <v>339</v>
      </c>
      <c r="E25" s="24" t="s">
        <v>124</v>
      </c>
      <c r="F25" s="27" t="s">
        <v>120</v>
      </c>
      <c r="G25" s="28">
        <v>134.80999999999997</v>
      </c>
      <c r="H25" s="31"/>
      <c r="I25" s="31">
        <f t="shared" si="1"/>
        <v>0</v>
      </c>
    </row>
    <row r="26" spans="1:9" ht="24">
      <c r="A26" s="46">
        <f t="shared" si="2"/>
        <v>19</v>
      </c>
      <c r="B26" s="47" t="str">
        <f t="shared" si="3"/>
        <v>P-1.1/2 -</v>
      </c>
      <c r="C26" s="48">
        <f t="shared" si="0"/>
        <v>19</v>
      </c>
      <c r="D26" s="133" t="s">
        <v>339</v>
      </c>
      <c r="E26" s="24" t="s">
        <v>178</v>
      </c>
      <c r="F26" s="27" t="s">
        <v>120</v>
      </c>
      <c r="G26" s="28">
        <f>134.81*4</f>
        <v>539.24</v>
      </c>
      <c r="H26" s="31"/>
      <c r="I26" s="31">
        <f t="shared" si="1"/>
        <v>0</v>
      </c>
    </row>
    <row r="27" spans="1:9" ht="24">
      <c r="A27" s="46">
        <f t="shared" si="2"/>
        <v>20</v>
      </c>
      <c r="B27" s="47" t="str">
        <f t="shared" si="3"/>
        <v>P-1.1/2 -</v>
      </c>
      <c r="C27" s="48">
        <f t="shared" si="0"/>
        <v>20</v>
      </c>
      <c r="D27" s="133" t="s">
        <v>339</v>
      </c>
      <c r="E27" s="24" t="s">
        <v>125</v>
      </c>
      <c r="F27" s="27" t="s">
        <v>120</v>
      </c>
      <c r="G27" s="28">
        <v>134.80999999999997</v>
      </c>
      <c r="H27" s="31"/>
      <c r="I27" s="31">
        <f t="shared" si="1"/>
        <v>0</v>
      </c>
    </row>
    <row r="28" spans="1:9" ht="24">
      <c r="A28" s="46">
        <f t="shared" si="2"/>
        <v>21</v>
      </c>
      <c r="B28" s="47" t="str">
        <f t="shared" si="3"/>
        <v>P-1.1/2 -</v>
      </c>
      <c r="C28" s="48">
        <f t="shared" si="0"/>
        <v>21</v>
      </c>
      <c r="D28" s="133" t="s">
        <v>338</v>
      </c>
      <c r="E28" s="29" t="s">
        <v>176</v>
      </c>
      <c r="F28" s="30" t="s">
        <v>126</v>
      </c>
      <c r="G28" s="31">
        <v>14</v>
      </c>
      <c r="H28" s="31"/>
      <c r="I28" s="31">
        <f t="shared" si="1"/>
        <v>0</v>
      </c>
    </row>
    <row r="29" spans="1:9" ht="36">
      <c r="A29" s="46">
        <f t="shared" si="2"/>
        <v>22</v>
      </c>
      <c r="B29" s="47" t="str">
        <f t="shared" si="3"/>
        <v>P-1.1/2 -</v>
      </c>
      <c r="C29" s="48">
        <f t="shared" si="0"/>
        <v>22</v>
      </c>
      <c r="D29" s="133" t="s">
        <v>338</v>
      </c>
      <c r="E29" s="29" t="s">
        <v>177</v>
      </c>
      <c r="F29" s="30" t="s">
        <v>127</v>
      </c>
      <c r="G29" s="28">
        <v>0.11</v>
      </c>
      <c r="H29" s="31"/>
      <c r="I29" s="31">
        <f t="shared" si="1"/>
        <v>0</v>
      </c>
    </row>
    <row r="30" spans="1:9" ht="24">
      <c r="A30" s="46">
        <f t="shared" si="2"/>
        <v>23</v>
      </c>
      <c r="B30" s="47" t="str">
        <f t="shared" si="3"/>
        <v>P-1.1/2 -</v>
      </c>
      <c r="C30" s="48">
        <f t="shared" si="0"/>
        <v>23</v>
      </c>
      <c r="D30" s="133" t="s">
        <v>338</v>
      </c>
      <c r="E30" s="29" t="s">
        <v>183</v>
      </c>
      <c r="F30" s="30" t="s">
        <v>128</v>
      </c>
      <c r="G30" s="28">
        <v>0.14</v>
      </c>
      <c r="H30" s="31"/>
      <c r="I30" s="31">
        <f t="shared" si="1"/>
        <v>0</v>
      </c>
    </row>
    <row r="31" spans="1:9" ht="14.25">
      <c r="A31" s="46">
        <f t="shared" si="2"/>
        <v>24</v>
      </c>
      <c r="B31" s="47" t="str">
        <f t="shared" si="3"/>
        <v>P-1.1/2 -</v>
      </c>
      <c r="C31" s="48">
        <f t="shared" si="0"/>
        <v>24</v>
      </c>
      <c r="D31" s="133" t="s">
        <v>338</v>
      </c>
      <c r="E31" s="29" t="s">
        <v>186</v>
      </c>
      <c r="F31" s="30" t="s">
        <v>128</v>
      </c>
      <c r="G31" s="28">
        <v>0.11</v>
      </c>
      <c r="H31" s="31"/>
      <c r="I31" s="31">
        <f t="shared" si="1"/>
        <v>0</v>
      </c>
    </row>
    <row r="32" spans="1:9" ht="25.5" customHeight="1">
      <c r="A32" s="180" t="s">
        <v>129</v>
      </c>
      <c r="B32" s="180"/>
      <c r="C32" s="180"/>
      <c r="D32" s="180"/>
      <c r="E32" s="180"/>
      <c r="F32" s="180"/>
      <c r="G32" s="180"/>
      <c r="H32" s="180"/>
      <c r="I32" s="180"/>
    </row>
    <row r="33" spans="1:10" ht="25.5">
      <c r="A33" s="46">
        <f>A31+1</f>
        <v>25</v>
      </c>
      <c r="B33" s="47" t="str">
        <f>B31</f>
        <v>P-1.1/2 -</v>
      </c>
      <c r="C33" s="48">
        <f aca="true" t="shared" si="4" ref="C33:C44">A33</f>
        <v>25</v>
      </c>
      <c r="D33" s="133" t="s">
        <v>339</v>
      </c>
      <c r="E33" s="24" t="s">
        <v>188</v>
      </c>
      <c r="F33" s="27" t="s">
        <v>120</v>
      </c>
      <c r="G33" s="31">
        <v>2390.83</v>
      </c>
      <c r="H33" s="31"/>
      <c r="I33" s="31">
        <f aca="true" t="shared" si="5" ref="I33:I44">H33*G33</f>
        <v>0</v>
      </c>
      <c r="J33" s="7"/>
    </row>
    <row r="34" spans="1:10" ht="60">
      <c r="A34" s="46">
        <f>A33+1</f>
        <v>26</v>
      </c>
      <c r="B34" s="47" t="str">
        <f>B33</f>
        <v>P-1.1/2 -</v>
      </c>
      <c r="C34" s="48">
        <f t="shared" si="4"/>
        <v>26</v>
      </c>
      <c r="D34" s="133" t="s">
        <v>339</v>
      </c>
      <c r="E34" s="32" t="s">
        <v>326</v>
      </c>
      <c r="F34" s="27" t="s">
        <v>120</v>
      </c>
      <c r="G34" s="31">
        <v>517.48</v>
      </c>
      <c r="H34" s="31"/>
      <c r="I34" s="31">
        <f t="shared" si="5"/>
        <v>0</v>
      </c>
      <c r="J34" s="7"/>
    </row>
    <row r="35" spans="1:10" ht="36">
      <c r="A35" s="46">
        <f aca="true" t="shared" si="6" ref="A35:A44">A34+1</f>
        <v>27</v>
      </c>
      <c r="B35" s="47" t="str">
        <f aca="true" t="shared" si="7" ref="B35:B44">B34</f>
        <v>P-1.1/2 -</v>
      </c>
      <c r="C35" s="48">
        <f t="shared" si="4"/>
        <v>27</v>
      </c>
      <c r="D35" s="133" t="s">
        <v>359</v>
      </c>
      <c r="E35" s="24" t="s">
        <v>130</v>
      </c>
      <c r="F35" s="27" t="s">
        <v>120</v>
      </c>
      <c r="G35" s="31">
        <v>517.48</v>
      </c>
      <c r="H35" s="31"/>
      <c r="I35" s="31">
        <f t="shared" si="5"/>
        <v>0</v>
      </c>
      <c r="J35" s="7"/>
    </row>
    <row r="36" spans="1:10" ht="24">
      <c r="A36" s="46">
        <f t="shared" si="6"/>
        <v>28</v>
      </c>
      <c r="B36" s="47" t="str">
        <f t="shared" si="7"/>
        <v>P-1.1/2 -</v>
      </c>
      <c r="C36" s="48">
        <f t="shared" si="4"/>
        <v>28</v>
      </c>
      <c r="D36" s="133" t="s">
        <v>359</v>
      </c>
      <c r="E36" s="24" t="s">
        <v>178</v>
      </c>
      <c r="F36" s="27" t="s">
        <v>120</v>
      </c>
      <c r="G36" s="31">
        <v>2012.32</v>
      </c>
      <c r="H36" s="31"/>
      <c r="I36" s="31">
        <f t="shared" si="5"/>
        <v>0</v>
      </c>
      <c r="J36" s="7"/>
    </row>
    <row r="37" spans="1:10" ht="24">
      <c r="A37" s="46">
        <f t="shared" si="6"/>
        <v>29</v>
      </c>
      <c r="B37" s="47" t="str">
        <f t="shared" si="7"/>
        <v>P-1.1/2 -</v>
      </c>
      <c r="C37" s="48">
        <f t="shared" si="4"/>
        <v>29</v>
      </c>
      <c r="D37" s="133" t="s">
        <v>359</v>
      </c>
      <c r="E37" s="24" t="s">
        <v>125</v>
      </c>
      <c r="F37" s="27" t="s">
        <v>120</v>
      </c>
      <c r="G37" s="31">
        <v>517.48</v>
      </c>
      <c r="H37" s="31"/>
      <c r="I37" s="31">
        <f t="shared" si="5"/>
        <v>0</v>
      </c>
      <c r="J37" s="7"/>
    </row>
    <row r="38" spans="1:10" ht="24">
      <c r="A38" s="46">
        <f t="shared" si="6"/>
        <v>30</v>
      </c>
      <c r="B38" s="47" t="str">
        <f t="shared" si="7"/>
        <v>P-1.1/2 -</v>
      </c>
      <c r="C38" s="48">
        <f t="shared" si="4"/>
        <v>30</v>
      </c>
      <c r="D38" s="133" t="s">
        <v>339</v>
      </c>
      <c r="E38" s="24" t="s">
        <v>131</v>
      </c>
      <c r="F38" s="25" t="s">
        <v>126</v>
      </c>
      <c r="G38" s="31">
        <v>62</v>
      </c>
      <c r="H38" s="31"/>
      <c r="I38" s="31">
        <f t="shared" si="5"/>
        <v>0</v>
      </c>
      <c r="J38" s="7"/>
    </row>
    <row r="39" spans="1:10" ht="24">
      <c r="A39" s="46">
        <f t="shared" si="6"/>
        <v>31</v>
      </c>
      <c r="B39" s="47" t="str">
        <f t="shared" si="7"/>
        <v>P-1.1/2 -</v>
      </c>
      <c r="C39" s="48">
        <f t="shared" si="4"/>
        <v>31</v>
      </c>
      <c r="D39" s="133" t="s">
        <v>339</v>
      </c>
      <c r="E39" s="24" t="s">
        <v>132</v>
      </c>
      <c r="F39" s="25" t="s">
        <v>111</v>
      </c>
      <c r="G39" s="31">
        <v>1.5</v>
      </c>
      <c r="H39" s="31"/>
      <c r="I39" s="31">
        <f t="shared" si="5"/>
        <v>0</v>
      </c>
      <c r="J39" s="7"/>
    </row>
    <row r="40" spans="1:10" ht="24">
      <c r="A40" s="46">
        <f t="shared" si="6"/>
        <v>32</v>
      </c>
      <c r="B40" s="47" t="str">
        <f t="shared" si="7"/>
        <v>P-1.1/2 -</v>
      </c>
      <c r="C40" s="48">
        <f t="shared" si="4"/>
        <v>32</v>
      </c>
      <c r="D40" s="133" t="s">
        <v>339</v>
      </c>
      <c r="E40" s="24" t="s">
        <v>133</v>
      </c>
      <c r="F40" s="25" t="s">
        <v>126</v>
      </c>
      <c r="G40" s="31">
        <v>62</v>
      </c>
      <c r="H40" s="31"/>
      <c r="I40" s="31">
        <f t="shared" si="5"/>
        <v>0</v>
      </c>
      <c r="J40" s="7"/>
    </row>
    <row r="41" spans="1:9" ht="24">
      <c r="A41" s="46">
        <f t="shared" si="6"/>
        <v>33</v>
      </c>
      <c r="B41" s="47" t="str">
        <f t="shared" si="7"/>
        <v>P-1.1/2 -</v>
      </c>
      <c r="C41" s="48">
        <f t="shared" si="4"/>
        <v>33</v>
      </c>
      <c r="D41" s="133" t="s">
        <v>339</v>
      </c>
      <c r="E41" s="24" t="s">
        <v>134</v>
      </c>
      <c r="F41" s="25" t="s">
        <v>113</v>
      </c>
      <c r="G41" s="31">
        <v>102</v>
      </c>
      <c r="H41" s="31"/>
      <c r="I41" s="31">
        <f t="shared" si="5"/>
        <v>0</v>
      </c>
    </row>
    <row r="42" spans="1:9" ht="36">
      <c r="A42" s="46">
        <f t="shared" si="6"/>
        <v>34</v>
      </c>
      <c r="B42" s="47" t="str">
        <f t="shared" si="7"/>
        <v>P-1.1/2 -</v>
      </c>
      <c r="C42" s="48">
        <f t="shared" si="4"/>
        <v>34</v>
      </c>
      <c r="D42" s="133" t="s">
        <v>339</v>
      </c>
      <c r="E42" s="24" t="s">
        <v>135</v>
      </c>
      <c r="F42" s="27" t="s">
        <v>120</v>
      </c>
      <c r="G42" s="31">
        <v>330.02000000000004</v>
      </c>
      <c r="H42" s="31"/>
      <c r="I42" s="31">
        <f t="shared" si="5"/>
        <v>0</v>
      </c>
    </row>
    <row r="43" spans="1:10" ht="24">
      <c r="A43" s="46">
        <f t="shared" si="6"/>
        <v>35</v>
      </c>
      <c r="B43" s="47" t="str">
        <f t="shared" si="7"/>
        <v>P-1.1/2 -</v>
      </c>
      <c r="C43" s="48">
        <f t="shared" si="4"/>
        <v>35</v>
      </c>
      <c r="D43" s="133" t="s">
        <v>361</v>
      </c>
      <c r="E43" s="24" t="s">
        <v>179</v>
      </c>
      <c r="F43" s="27" t="s">
        <v>120</v>
      </c>
      <c r="G43" s="31">
        <v>2529.74</v>
      </c>
      <c r="H43" s="31"/>
      <c r="I43" s="31">
        <f t="shared" si="5"/>
        <v>0</v>
      </c>
      <c r="J43" s="7"/>
    </row>
    <row r="44" spans="1:10" ht="24">
      <c r="A44" s="46">
        <f t="shared" si="6"/>
        <v>36</v>
      </c>
      <c r="B44" s="47" t="str">
        <f t="shared" si="7"/>
        <v>P-1.1/2 -</v>
      </c>
      <c r="C44" s="48">
        <f t="shared" si="4"/>
        <v>36</v>
      </c>
      <c r="D44" s="133" t="s">
        <v>361</v>
      </c>
      <c r="E44" s="24" t="s">
        <v>136</v>
      </c>
      <c r="F44" s="27" t="s">
        <v>120</v>
      </c>
      <c r="G44" s="31">
        <v>2512.8999999999996</v>
      </c>
      <c r="H44" s="31"/>
      <c r="I44" s="31">
        <f t="shared" si="5"/>
        <v>0</v>
      </c>
      <c r="J44" s="7"/>
    </row>
    <row r="45" spans="1:9" ht="25.5" customHeight="1">
      <c r="A45" s="180" t="s">
        <v>137</v>
      </c>
      <c r="B45" s="180"/>
      <c r="C45" s="180"/>
      <c r="D45" s="180"/>
      <c r="E45" s="180"/>
      <c r="F45" s="180"/>
      <c r="G45" s="180"/>
      <c r="H45" s="180"/>
      <c r="I45" s="180"/>
    </row>
    <row r="46" spans="1:9" ht="24">
      <c r="A46" s="46">
        <f>A44+1</f>
        <v>37</v>
      </c>
      <c r="B46" s="47" t="str">
        <f>B44</f>
        <v>P-1.1/2 -</v>
      </c>
      <c r="C46" s="48">
        <f aca="true" t="shared" si="8" ref="C46:C53">A46</f>
        <v>37</v>
      </c>
      <c r="D46" s="133" t="s">
        <v>342</v>
      </c>
      <c r="E46" s="24" t="s">
        <v>138</v>
      </c>
      <c r="F46" s="27" t="s">
        <v>120</v>
      </c>
      <c r="G46" s="28">
        <v>135.60999999999999</v>
      </c>
      <c r="H46" s="31"/>
      <c r="I46" s="31">
        <f aca="true" t="shared" si="9" ref="I46:I53">H46*G46</f>
        <v>0</v>
      </c>
    </row>
    <row r="47" spans="1:9" ht="24">
      <c r="A47" s="46">
        <f aca="true" t="shared" si="10" ref="A47:A53">A46+1</f>
        <v>38</v>
      </c>
      <c r="B47" s="47" t="str">
        <f aca="true" t="shared" si="11" ref="B47:B53">B46</f>
        <v>P-1.1/2 -</v>
      </c>
      <c r="C47" s="48">
        <f t="shared" si="8"/>
        <v>38</v>
      </c>
      <c r="D47" s="133" t="s">
        <v>342</v>
      </c>
      <c r="E47" s="24" t="s">
        <v>139</v>
      </c>
      <c r="F47" s="25" t="s">
        <v>118</v>
      </c>
      <c r="G47" s="28">
        <v>939.4000000000001</v>
      </c>
      <c r="H47" s="31"/>
      <c r="I47" s="31">
        <f t="shared" si="9"/>
        <v>0</v>
      </c>
    </row>
    <row r="48" spans="1:9" ht="36">
      <c r="A48" s="46">
        <f t="shared" si="10"/>
        <v>39</v>
      </c>
      <c r="B48" s="47" t="str">
        <f t="shared" si="11"/>
        <v>P-1.1/2 -</v>
      </c>
      <c r="C48" s="48">
        <f>A48</f>
        <v>39</v>
      </c>
      <c r="D48" s="133" t="s">
        <v>342</v>
      </c>
      <c r="E48" s="32" t="s">
        <v>376</v>
      </c>
      <c r="F48" s="25" t="s">
        <v>118</v>
      </c>
      <c r="G48" s="28">
        <v>41.3</v>
      </c>
      <c r="H48" s="31"/>
      <c r="I48" s="31">
        <f>H48*G48</f>
        <v>0</v>
      </c>
    </row>
    <row r="49" spans="1:9" ht="36">
      <c r="A49" s="46">
        <f t="shared" si="10"/>
        <v>40</v>
      </c>
      <c r="B49" s="47" t="str">
        <f t="shared" si="11"/>
        <v>P-1.1/2 -</v>
      </c>
      <c r="C49" s="48">
        <f>A49</f>
        <v>40</v>
      </c>
      <c r="D49" s="133" t="s">
        <v>342</v>
      </c>
      <c r="E49" s="32" t="s">
        <v>375</v>
      </c>
      <c r="F49" s="33" t="s">
        <v>111</v>
      </c>
      <c r="G49" s="31">
        <v>21.5</v>
      </c>
      <c r="H49" s="31"/>
      <c r="I49" s="31">
        <f t="shared" si="9"/>
        <v>0</v>
      </c>
    </row>
    <row r="50" spans="1:9" ht="14.25">
      <c r="A50" s="46">
        <f t="shared" si="10"/>
        <v>41</v>
      </c>
      <c r="B50" s="47" t="str">
        <f t="shared" si="11"/>
        <v>P-1.1/2 -</v>
      </c>
      <c r="C50" s="48">
        <f t="shared" si="8"/>
        <v>41</v>
      </c>
      <c r="D50" s="133" t="s">
        <v>342</v>
      </c>
      <c r="E50" s="24" t="s">
        <v>140</v>
      </c>
      <c r="F50" s="27" t="s">
        <v>111</v>
      </c>
      <c r="G50" s="28">
        <v>329.5</v>
      </c>
      <c r="H50" s="31"/>
      <c r="I50" s="31">
        <f t="shared" si="9"/>
        <v>0</v>
      </c>
    </row>
    <row r="51" spans="1:9" ht="14.25">
      <c r="A51" s="46">
        <f t="shared" si="10"/>
        <v>42</v>
      </c>
      <c r="B51" s="47" t="str">
        <f t="shared" si="11"/>
        <v>P-1.1/2 -</v>
      </c>
      <c r="C51" s="48">
        <f t="shared" si="8"/>
        <v>42</v>
      </c>
      <c r="D51" s="133" t="s">
        <v>342</v>
      </c>
      <c r="E51" s="24" t="s">
        <v>141</v>
      </c>
      <c r="F51" s="27" t="s">
        <v>111</v>
      </c>
      <c r="G51" s="28">
        <v>262.6</v>
      </c>
      <c r="H51" s="31"/>
      <c r="I51" s="31">
        <f t="shared" si="9"/>
        <v>0</v>
      </c>
    </row>
    <row r="52" spans="1:9" ht="14.25">
      <c r="A52" s="46">
        <f t="shared" si="10"/>
        <v>43</v>
      </c>
      <c r="B52" s="47" t="str">
        <f t="shared" si="11"/>
        <v>P-1.1/2 -</v>
      </c>
      <c r="C52" s="48">
        <f t="shared" si="8"/>
        <v>43</v>
      </c>
      <c r="D52" s="133" t="s">
        <v>342</v>
      </c>
      <c r="E52" s="24" t="s">
        <v>142</v>
      </c>
      <c r="F52" s="27" t="s">
        <v>111</v>
      </c>
      <c r="G52" s="28">
        <v>46</v>
      </c>
      <c r="H52" s="31"/>
      <c r="I52" s="31">
        <f t="shared" si="9"/>
        <v>0</v>
      </c>
    </row>
    <row r="53" spans="1:9" ht="14.25">
      <c r="A53" s="46">
        <f t="shared" si="10"/>
        <v>44</v>
      </c>
      <c r="B53" s="47" t="str">
        <f t="shared" si="11"/>
        <v>P-1.1/2 -</v>
      </c>
      <c r="C53" s="48">
        <f t="shared" si="8"/>
        <v>44</v>
      </c>
      <c r="D53" s="133" t="s">
        <v>342</v>
      </c>
      <c r="E53" s="24" t="s">
        <v>143</v>
      </c>
      <c r="F53" s="27" t="s">
        <v>111</v>
      </c>
      <c r="G53" s="28">
        <v>4</v>
      </c>
      <c r="H53" s="31"/>
      <c r="I53" s="31">
        <f t="shared" si="9"/>
        <v>0</v>
      </c>
    </row>
    <row r="54" spans="1:9" ht="27" customHeight="1">
      <c r="A54" s="180" t="s">
        <v>144</v>
      </c>
      <c r="B54" s="180"/>
      <c r="C54" s="180"/>
      <c r="D54" s="180"/>
      <c r="E54" s="180"/>
      <c r="F54" s="180"/>
      <c r="G54" s="180"/>
      <c r="H54" s="180"/>
      <c r="I54" s="180"/>
    </row>
    <row r="55" spans="1:9" ht="36">
      <c r="A55" s="46">
        <f>A53+1</f>
        <v>45</v>
      </c>
      <c r="B55" s="47" t="str">
        <f>B53</f>
        <v>P-1.1/2 -</v>
      </c>
      <c r="C55" s="48">
        <f aca="true" t="shared" si="12" ref="C55:C65">A55</f>
        <v>45</v>
      </c>
      <c r="D55" s="133" t="s">
        <v>360</v>
      </c>
      <c r="E55" s="24" t="s">
        <v>180</v>
      </c>
      <c r="F55" s="34" t="s">
        <v>145</v>
      </c>
      <c r="G55" s="35">
        <v>78</v>
      </c>
      <c r="H55" s="31"/>
      <c r="I55" s="31">
        <f aca="true" t="shared" si="13" ref="I55:I65">H55*G55</f>
        <v>0</v>
      </c>
    </row>
    <row r="56" spans="1:10" ht="24">
      <c r="A56" s="46">
        <f>A55+1</f>
        <v>46</v>
      </c>
      <c r="B56" s="47" t="str">
        <f>B55</f>
        <v>P-1.1/2 -</v>
      </c>
      <c r="C56" s="48">
        <f t="shared" si="12"/>
        <v>46</v>
      </c>
      <c r="D56" s="133" t="s">
        <v>360</v>
      </c>
      <c r="E56" s="136" t="s">
        <v>378</v>
      </c>
      <c r="F56" s="30" t="s">
        <v>147</v>
      </c>
      <c r="G56" s="36">
        <v>7</v>
      </c>
      <c r="H56" s="31"/>
      <c r="I56" s="31">
        <f t="shared" si="13"/>
        <v>0</v>
      </c>
      <c r="J56" s="9"/>
    </row>
    <row r="57" spans="1:10" ht="24">
      <c r="A57" s="46">
        <f aca="true" t="shared" si="14" ref="A57:A65">A56+1</f>
        <v>47</v>
      </c>
      <c r="B57" s="47" t="str">
        <f aca="true" t="shared" si="15" ref="B57:B65">B56</f>
        <v>P-1.1/2 -</v>
      </c>
      <c r="C57" s="48">
        <f t="shared" si="12"/>
        <v>47</v>
      </c>
      <c r="D57" s="133" t="s">
        <v>360</v>
      </c>
      <c r="E57" s="29" t="s">
        <v>320</v>
      </c>
      <c r="F57" s="30" t="s">
        <v>148</v>
      </c>
      <c r="G57" s="36">
        <v>9</v>
      </c>
      <c r="H57" s="31"/>
      <c r="I57" s="31">
        <f t="shared" si="13"/>
        <v>0</v>
      </c>
      <c r="J57" s="9"/>
    </row>
    <row r="58" spans="1:10" ht="24">
      <c r="A58" s="46">
        <f t="shared" si="14"/>
        <v>48</v>
      </c>
      <c r="B58" s="47" t="str">
        <f t="shared" si="15"/>
        <v>P-1.1/2 -</v>
      </c>
      <c r="C58" s="48">
        <f t="shared" si="12"/>
        <v>48</v>
      </c>
      <c r="D58" s="133" t="s">
        <v>360</v>
      </c>
      <c r="E58" s="29" t="s">
        <v>321</v>
      </c>
      <c r="F58" s="30" t="s">
        <v>147</v>
      </c>
      <c r="G58" s="36">
        <v>4</v>
      </c>
      <c r="H58" s="31"/>
      <c r="I58" s="31">
        <f t="shared" si="13"/>
        <v>0</v>
      </c>
      <c r="J58" s="9"/>
    </row>
    <row r="59" spans="1:10" ht="24">
      <c r="A59" s="46">
        <f t="shared" si="14"/>
        <v>49</v>
      </c>
      <c r="B59" s="47" t="str">
        <f t="shared" si="15"/>
        <v>P-1.1/2 -</v>
      </c>
      <c r="C59" s="48">
        <f t="shared" si="12"/>
        <v>49</v>
      </c>
      <c r="D59" s="133" t="s">
        <v>360</v>
      </c>
      <c r="E59" s="29" t="s">
        <v>322</v>
      </c>
      <c r="F59" s="30" t="s">
        <v>148</v>
      </c>
      <c r="G59" s="36">
        <v>11</v>
      </c>
      <c r="H59" s="31"/>
      <c r="I59" s="31">
        <f t="shared" si="13"/>
        <v>0</v>
      </c>
      <c r="J59" s="9"/>
    </row>
    <row r="60" spans="1:10" ht="24">
      <c r="A60" s="46">
        <f t="shared" si="14"/>
        <v>50</v>
      </c>
      <c r="B60" s="47" t="str">
        <f t="shared" si="15"/>
        <v>P-1.1/2 -</v>
      </c>
      <c r="C60" s="48">
        <f t="shared" si="12"/>
        <v>50</v>
      </c>
      <c r="D60" s="133" t="s">
        <v>360</v>
      </c>
      <c r="E60" s="29" t="s">
        <v>323</v>
      </c>
      <c r="F60" s="30" t="s">
        <v>147</v>
      </c>
      <c r="G60" s="36">
        <v>12</v>
      </c>
      <c r="H60" s="31"/>
      <c r="I60" s="31">
        <f t="shared" si="13"/>
        <v>0</v>
      </c>
      <c r="J60" s="9"/>
    </row>
    <row r="61" spans="1:10" ht="24">
      <c r="A61" s="46">
        <f t="shared" si="14"/>
        <v>51</v>
      </c>
      <c r="B61" s="47" t="str">
        <f t="shared" si="15"/>
        <v>P-1.1/2 -</v>
      </c>
      <c r="C61" s="48">
        <f t="shared" si="12"/>
        <v>51</v>
      </c>
      <c r="D61" s="133" t="s">
        <v>360</v>
      </c>
      <c r="E61" s="29" t="s">
        <v>324</v>
      </c>
      <c r="F61" s="30" t="s">
        <v>147</v>
      </c>
      <c r="G61" s="183">
        <v>2</v>
      </c>
      <c r="H61" s="31"/>
      <c r="I61" s="31">
        <f t="shared" si="13"/>
        <v>0</v>
      </c>
      <c r="J61" s="9"/>
    </row>
    <row r="62" spans="1:10" ht="24">
      <c r="A62" s="46">
        <f t="shared" si="14"/>
        <v>52</v>
      </c>
      <c r="B62" s="47" t="str">
        <f t="shared" si="15"/>
        <v>P-1.1/2 -</v>
      </c>
      <c r="C62" s="48">
        <f t="shared" si="12"/>
        <v>52</v>
      </c>
      <c r="D62" s="133" t="s">
        <v>360</v>
      </c>
      <c r="E62" s="29" t="s">
        <v>325</v>
      </c>
      <c r="F62" s="30" t="s">
        <v>147</v>
      </c>
      <c r="G62" s="36">
        <v>4</v>
      </c>
      <c r="H62" s="31"/>
      <c r="I62" s="31">
        <f t="shared" si="13"/>
        <v>0</v>
      </c>
      <c r="J62" s="9"/>
    </row>
    <row r="63" spans="1:10" ht="24">
      <c r="A63" s="46">
        <f t="shared" si="14"/>
        <v>53</v>
      </c>
      <c r="B63" s="47" t="str">
        <f t="shared" si="15"/>
        <v>P-1.1/2 -</v>
      </c>
      <c r="C63" s="48">
        <f t="shared" si="12"/>
        <v>53</v>
      </c>
      <c r="D63" s="133" t="s">
        <v>360</v>
      </c>
      <c r="E63" s="29" t="s">
        <v>149</v>
      </c>
      <c r="F63" s="30" t="s">
        <v>147</v>
      </c>
      <c r="G63" s="36">
        <v>3</v>
      </c>
      <c r="H63" s="31"/>
      <c r="I63" s="31">
        <f t="shared" si="13"/>
        <v>0</v>
      </c>
      <c r="J63" s="9"/>
    </row>
    <row r="64" spans="1:10" ht="14.25">
      <c r="A64" s="46">
        <f t="shared" si="14"/>
        <v>54</v>
      </c>
      <c r="B64" s="47" t="str">
        <f t="shared" si="15"/>
        <v>P-1.1/2 -</v>
      </c>
      <c r="C64" s="48">
        <f t="shared" si="12"/>
        <v>54</v>
      </c>
      <c r="D64" s="133" t="s">
        <v>360</v>
      </c>
      <c r="E64" s="37" t="s">
        <v>150</v>
      </c>
      <c r="F64" s="30" t="s">
        <v>147</v>
      </c>
      <c r="G64" s="36">
        <v>1</v>
      </c>
      <c r="H64" s="31"/>
      <c r="I64" s="31">
        <f t="shared" si="13"/>
        <v>0</v>
      </c>
      <c r="J64" s="9"/>
    </row>
    <row r="65" spans="1:9" ht="14.25">
      <c r="A65" s="46">
        <f t="shared" si="14"/>
        <v>55</v>
      </c>
      <c r="B65" s="47" t="str">
        <f t="shared" si="15"/>
        <v>P-1.1/2 -</v>
      </c>
      <c r="C65" s="48">
        <f t="shared" si="12"/>
        <v>55</v>
      </c>
      <c r="D65" s="133" t="s">
        <v>360</v>
      </c>
      <c r="E65" s="24" t="s">
        <v>181</v>
      </c>
      <c r="F65" s="34" t="s">
        <v>146</v>
      </c>
      <c r="G65" s="35">
        <v>78</v>
      </c>
      <c r="H65" s="31"/>
      <c r="I65" s="31">
        <f t="shared" si="13"/>
        <v>0</v>
      </c>
    </row>
    <row r="66" spans="1:9" ht="25.5" customHeight="1">
      <c r="A66" s="162" t="s">
        <v>151</v>
      </c>
      <c r="B66" s="162"/>
      <c r="C66" s="162"/>
      <c r="D66" s="162"/>
      <c r="E66" s="162"/>
      <c r="F66" s="162"/>
      <c r="G66" s="162"/>
      <c r="H66" s="162"/>
      <c r="I66" s="162"/>
    </row>
    <row r="67" spans="1:10" ht="24">
      <c r="A67" s="46">
        <f>A65+1</f>
        <v>56</v>
      </c>
      <c r="B67" s="47" t="str">
        <f>B65</f>
        <v>P-1.1/2 -</v>
      </c>
      <c r="C67" s="48">
        <f>A67</f>
        <v>56</v>
      </c>
      <c r="D67" s="125" t="s">
        <v>352</v>
      </c>
      <c r="E67" s="38" t="s">
        <v>152</v>
      </c>
      <c r="F67" s="25" t="s">
        <v>118</v>
      </c>
      <c r="G67" s="31">
        <v>2011.6</v>
      </c>
      <c r="H67" s="31"/>
      <c r="I67" s="31">
        <f>H67*G67</f>
        <v>0</v>
      </c>
      <c r="J67" s="7"/>
    </row>
    <row r="68" spans="1:10" ht="24">
      <c r="A68" s="46">
        <f>A67+1</f>
        <v>57</v>
      </c>
      <c r="B68" s="47" t="str">
        <f>B67</f>
        <v>P-1.1/2 -</v>
      </c>
      <c r="C68" s="48">
        <f>A68</f>
        <v>57</v>
      </c>
      <c r="D68" s="125" t="s">
        <v>352</v>
      </c>
      <c r="E68" s="38" t="s">
        <v>153</v>
      </c>
      <c r="F68" s="25" t="s">
        <v>118</v>
      </c>
      <c r="G68" s="31">
        <v>61.95</v>
      </c>
      <c r="H68" s="31"/>
      <c r="I68" s="31">
        <f>H68*G68</f>
        <v>0</v>
      </c>
      <c r="J68" s="7"/>
    </row>
    <row r="69" spans="1:10" ht="36">
      <c r="A69" s="46">
        <f>A68+1</f>
        <v>58</v>
      </c>
      <c r="B69" s="47" t="str">
        <f>B68</f>
        <v>P-1.1/2 -</v>
      </c>
      <c r="C69" s="48">
        <f>A69</f>
        <v>58</v>
      </c>
      <c r="D69" s="125" t="s">
        <v>352</v>
      </c>
      <c r="E69" s="38" t="s">
        <v>335</v>
      </c>
      <c r="F69" s="25" t="s">
        <v>118</v>
      </c>
      <c r="G69" s="31">
        <v>1422.75</v>
      </c>
      <c r="H69" s="31"/>
      <c r="I69" s="31">
        <f>H69*G69</f>
        <v>0</v>
      </c>
      <c r="J69" s="7"/>
    </row>
    <row r="70" spans="1:10" ht="36">
      <c r="A70" s="46">
        <f>A69+1</f>
        <v>59</v>
      </c>
      <c r="B70" s="47" t="str">
        <f>B69</f>
        <v>P-1.1/2 -</v>
      </c>
      <c r="C70" s="48">
        <f>A70</f>
        <v>59</v>
      </c>
      <c r="D70" s="125" t="s">
        <v>352</v>
      </c>
      <c r="E70" s="24" t="s">
        <v>336</v>
      </c>
      <c r="F70" s="25" t="s">
        <v>118</v>
      </c>
      <c r="G70" s="31">
        <v>1703.95</v>
      </c>
      <c r="H70" s="31"/>
      <c r="I70" s="31">
        <f>H70*G70</f>
        <v>0</v>
      </c>
      <c r="J70" s="7"/>
    </row>
    <row r="71" spans="1:10" ht="36">
      <c r="A71" s="46">
        <f>A70+1</f>
        <v>60</v>
      </c>
      <c r="B71" s="47" t="str">
        <f>B70</f>
        <v>P-1.1/2 -</v>
      </c>
      <c r="C71" s="48">
        <f>A71</f>
        <v>60</v>
      </c>
      <c r="D71" s="125" t="s">
        <v>352</v>
      </c>
      <c r="E71" s="24" t="s">
        <v>337</v>
      </c>
      <c r="F71" s="25" t="s">
        <v>118</v>
      </c>
      <c r="G71" s="31">
        <v>130.95</v>
      </c>
      <c r="H71" s="31"/>
      <c r="I71" s="31">
        <f>H71*G71</f>
        <v>0</v>
      </c>
      <c r="J71" s="7"/>
    </row>
    <row r="72" spans="1:10" ht="22.5" customHeight="1">
      <c r="A72" s="166" t="s">
        <v>190</v>
      </c>
      <c r="B72" s="166"/>
      <c r="C72" s="166"/>
      <c r="D72" s="166"/>
      <c r="E72" s="166"/>
      <c r="F72" s="166"/>
      <c r="G72" s="166"/>
      <c r="H72" s="166"/>
      <c r="I72" s="45">
        <f>SUM(I7:I71)</f>
        <v>0</v>
      </c>
      <c r="J72" s="106"/>
    </row>
    <row r="73" spans="5:7" ht="14.25">
      <c r="E73" s="5"/>
      <c r="F73" s="6"/>
      <c r="G73" s="7"/>
    </row>
    <row r="74" spans="5:7" ht="14.25">
      <c r="E74" s="5"/>
      <c r="F74" s="6"/>
      <c r="G74" s="7"/>
    </row>
  </sheetData>
  <sheetProtection/>
  <mergeCells count="18">
    <mergeCell ref="A1:I1"/>
    <mergeCell ref="A2:I2"/>
    <mergeCell ref="A3:A4"/>
    <mergeCell ref="D3:D4"/>
    <mergeCell ref="E3:E4"/>
    <mergeCell ref="F3:F4"/>
    <mergeCell ref="G3:G4"/>
    <mergeCell ref="H3:H4"/>
    <mergeCell ref="I3:I4"/>
    <mergeCell ref="B3:C4"/>
    <mergeCell ref="B5:C5"/>
    <mergeCell ref="A72:H72"/>
    <mergeCell ref="A6:I6"/>
    <mergeCell ref="A11:I11"/>
    <mergeCell ref="A32:I32"/>
    <mergeCell ref="A45:I45"/>
    <mergeCell ref="A54:I54"/>
    <mergeCell ref="A66:I66"/>
  </mergeCells>
  <printOptions/>
  <pageMargins left="0.64" right="0.17" top="0.7480314960629921" bottom="0.3937007874015748" header="0.2755905511811024" footer="0.15748031496062992"/>
  <pageSetup firstPageNumber="18" useFirstPageNumber="1" horizontalDpi="600" verticalDpi="600" orientation="portrait" paperSize="9" scale="85" r:id="rId1"/>
  <headerFooter>
    <oddHeader>&amp;CKONTRAKT W2 - Modernizacja sieci kanalizacyjnej w mieście Kęty 
Część III B: Opis przedmiotu zamówienia - Przedmiar Robót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90" zoomScaleNormal="90" zoomScalePageLayoutView="0" workbookViewId="0" topLeftCell="A1">
      <selection activeCell="G51" sqref="G51"/>
    </sheetView>
  </sheetViews>
  <sheetFormatPr defaultColWidth="8.796875" defaultRowHeight="14.25"/>
  <cols>
    <col min="1" max="1" width="4.19921875" style="0" customWidth="1"/>
    <col min="2" max="2" width="6.5" style="0" customWidth="1"/>
    <col min="3" max="3" width="2.69921875" style="0" customWidth="1"/>
    <col min="4" max="4" width="10" style="127" customWidth="1"/>
    <col min="5" max="5" width="42.19921875" style="0" customWidth="1"/>
    <col min="6" max="6" width="6.8984375" style="0" customWidth="1"/>
    <col min="7" max="8" width="8.69921875" style="0" customWidth="1"/>
    <col min="9" max="9" width="12.8984375" style="0" customWidth="1"/>
    <col min="12" max="12" width="27.59765625" style="0" customWidth="1"/>
  </cols>
  <sheetData>
    <row r="1" spans="1:9" ht="24" customHeight="1">
      <c r="A1" s="170" t="s">
        <v>97</v>
      </c>
      <c r="B1" s="170"/>
      <c r="C1" s="170"/>
      <c r="D1" s="170"/>
      <c r="E1" s="170"/>
      <c r="F1" s="170"/>
      <c r="G1" s="170"/>
      <c r="H1" s="170"/>
      <c r="I1" s="170"/>
    </row>
    <row r="2" spans="1:9" ht="31.5" customHeight="1">
      <c r="A2" s="171" t="s">
        <v>313</v>
      </c>
      <c r="B2" s="171"/>
      <c r="C2" s="171"/>
      <c r="D2" s="171"/>
      <c r="E2" s="171"/>
      <c r="F2" s="171"/>
      <c r="G2" s="171"/>
      <c r="H2" s="171"/>
      <c r="I2" s="171"/>
    </row>
    <row r="3" spans="1:9" ht="14.25">
      <c r="A3" s="172" t="s">
        <v>101</v>
      </c>
      <c r="B3" s="173" t="s">
        <v>102</v>
      </c>
      <c r="C3" s="174"/>
      <c r="D3" s="177" t="s">
        <v>103</v>
      </c>
      <c r="E3" s="178" t="s">
        <v>104</v>
      </c>
      <c r="F3" s="172" t="s">
        <v>105</v>
      </c>
      <c r="G3" s="179" t="s">
        <v>106</v>
      </c>
      <c r="H3" s="178" t="s">
        <v>107</v>
      </c>
      <c r="I3" s="178" t="s">
        <v>108</v>
      </c>
    </row>
    <row r="4" spans="1:9" ht="14.25">
      <c r="A4" s="172"/>
      <c r="B4" s="175"/>
      <c r="C4" s="176"/>
      <c r="D4" s="177"/>
      <c r="E4" s="178"/>
      <c r="F4" s="172"/>
      <c r="G4" s="179"/>
      <c r="H4" s="178"/>
      <c r="I4" s="178"/>
    </row>
    <row r="5" spans="1:9" ht="14.25">
      <c r="A5" s="1">
        <v>1</v>
      </c>
      <c r="B5" s="164">
        <v>2</v>
      </c>
      <c r="C5" s="165"/>
      <c r="D5" s="128">
        <v>3</v>
      </c>
      <c r="E5" s="2">
        <v>4</v>
      </c>
      <c r="F5" s="1">
        <v>5</v>
      </c>
      <c r="G5" s="3">
        <v>6</v>
      </c>
      <c r="H5" s="2">
        <v>7</v>
      </c>
      <c r="I5" s="2">
        <v>8</v>
      </c>
    </row>
    <row r="6" spans="1:9" s="4" customFormat="1" ht="14.25">
      <c r="A6" s="180" t="s">
        <v>109</v>
      </c>
      <c r="B6" s="180"/>
      <c r="C6" s="180"/>
      <c r="D6" s="180"/>
      <c r="E6" s="180"/>
      <c r="F6" s="180"/>
      <c r="G6" s="180"/>
      <c r="H6" s="180"/>
      <c r="I6" s="180"/>
    </row>
    <row r="7" spans="1:10" ht="24">
      <c r="A7" s="46">
        <v>1</v>
      </c>
      <c r="B7" s="47" t="s">
        <v>309</v>
      </c>
      <c r="C7" s="48">
        <f>A7</f>
        <v>1</v>
      </c>
      <c r="D7" s="39" t="s">
        <v>357</v>
      </c>
      <c r="E7" s="39" t="s">
        <v>110</v>
      </c>
      <c r="F7" s="33" t="s">
        <v>111</v>
      </c>
      <c r="G7" s="31">
        <v>20388</v>
      </c>
      <c r="H7" s="31"/>
      <c r="I7" s="31">
        <f>H7*G7</f>
        <v>0</v>
      </c>
      <c r="J7" s="8"/>
    </row>
    <row r="8" spans="1:10" ht="24">
      <c r="A8" s="46">
        <f>A7+1</f>
        <v>2</v>
      </c>
      <c r="B8" s="47" t="str">
        <f>B7</f>
        <v>P-1.1/3 -</v>
      </c>
      <c r="C8" s="48">
        <f aca="true" t="shared" si="0" ref="C8:C61">A8</f>
        <v>2</v>
      </c>
      <c r="D8" s="39" t="s">
        <v>357</v>
      </c>
      <c r="E8" s="39" t="s">
        <v>162</v>
      </c>
      <c r="F8" s="33" t="s">
        <v>113</v>
      </c>
      <c r="G8" s="31">
        <v>1776</v>
      </c>
      <c r="H8" s="31"/>
      <c r="I8" s="31">
        <f>H8*G8</f>
        <v>0</v>
      </c>
      <c r="J8" s="6"/>
    </row>
    <row r="9" spans="1:10" ht="24">
      <c r="A9" s="46">
        <f>A8+1</f>
        <v>3</v>
      </c>
      <c r="B9" s="47" t="str">
        <f>B8</f>
        <v>P-1.1/3 -</v>
      </c>
      <c r="C9" s="48">
        <f t="shared" si="0"/>
        <v>3</v>
      </c>
      <c r="D9" s="39" t="s">
        <v>357</v>
      </c>
      <c r="E9" s="39" t="s">
        <v>163</v>
      </c>
      <c r="F9" s="33" t="s">
        <v>113</v>
      </c>
      <c r="G9" s="31">
        <v>1776</v>
      </c>
      <c r="H9" s="31"/>
      <c r="I9" s="31">
        <f>H9*G9</f>
        <v>0</v>
      </c>
      <c r="J9" s="6"/>
    </row>
    <row r="10" spans="1:10" ht="24">
      <c r="A10" s="46">
        <f>A9+1</f>
        <v>4</v>
      </c>
      <c r="B10" s="47" t="str">
        <f>B9</f>
        <v>P-1.1/3 -</v>
      </c>
      <c r="C10" s="48">
        <f t="shared" si="0"/>
        <v>4</v>
      </c>
      <c r="D10" s="39" t="s">
        <v>357</v>
      </c>
      <c r="E10" s="39" t="s">
        <v>164</v>
      </c>
      <c r="F10" s="33" t="s">
        <v>111</v>
      </c>
      <c r="G10" s="31">
        <v>20388</v>
      </c>
      <c r="H10" s="31"/>
      <c r="I10" s="31">
        <f>H10*G10</f>
        <v>0</v>
      </c>
      <c r="J10" s="8"/>
    </row>
    <row r="11" spans="1:9" ht="25.5" customHeight="1">
      <c r="A11" s="180" t="s">
        <v>155</v>
      </c>
      <c r="B11" s="180"/>
      <c r="C11" s="180"/>
      <c r="D11" s="180"/>
      <c r="E11" s="180"/>
      <c r="F11" s="180"/>
      <c r="G11" s="180"/>
      <c r="H11" s="180"/>
      <c r="I11" s="180"/>
    </row>
    <row r="12" spans="1:10" ht="36">
      <c r="A12" s="46">
        <f>A10+1</f>
        <v>5</v>
      </c>
      <c r="B12" s="47" t="str">
        <f>B10</f>
        <v>P-1.1/3 -</v>
      </c>
      <c r="C12" s="48">
        <f t="shared" si="0"/>
        <v>5</v>
      </c>
      <c r="D12" s="39" t="s">
        <v>362</v>
      </c>
      <c r="E12" s="39" t="s">
        <v>315</v>
      </c>
      <c r="F12" s="33" t="s">
        <v>111</v>
      </c>
      <c r="G12" s="31">
        <v>3433.5</v>
      </c>
      <c r="H12" s="31"/>
      <c r="I12" s="31">
        <f>H12*G12</f>
        <v>0</v>
      </c>
      <c r="J12" s="8"/>
    </row>
    <row r="13" spans="1:10" ht="36">
      <c r="A13" s="46">
        <f>A12+1</f>
        <v>6</v>
      </c>
      <c r="B13" s="47" t="str">
        <f>B12</f>
        <v>P-1.1/3 -</v>
      </c>
      <c r="C13" s="48">
        <f t="shared" si="0"/>
        <v>6</v>
      </c>
      <c r="D13" s="39" t="s">
        <v>362</v>
      </c>
      <c r="E13" s="39" t="s">
        <v>314</v>
      </c>
      <c r="F13" s="33" t="s">
        <v>111</v>
      </c>
      <c r="G13" s="31">
        <v>2085.7999999999997</v>
      </c>
      <c r="H13" s="31"/>
      <c r="I13" s="31">
        <f>H13*G13</f>
        <v>0</v>
      </c>
      <c r="J13" s="8"/>
    </row>
    <row r="14" spans="1:10" ht="36">
      <c r="A14" s="46">
        <f>A13+1</f>
        <v>7</v>
      </c>
      <c r="B14" s="47" t="str">
        <f>B13</f>
        <v>P-1.1/3 -</v>
      </c>
      <c r="C14" s="48">
        <f t="shared" si="0"/>
        <v>7</v>
      </c>
      <c r="D14" s="39" t="s">
        <v>362</v>
      </c>
      <c r="E14" s="39" t="s">
        <v>316</v>
      </c>
      <c r="F14" s="33" t="s">
        <v>111</v>
      </c>
      <c r="G14" s="31">
        <v>5519.3</v>
      </c>
      <c r="H14" s="31"/>
      <c r="I14" s="31">
        <f>H14*G14</f>
        <v>0</v>
      </c>
      <c r="J14" s="8"/>
    </row>
    <row r="15" spans="1:10" ht="24">
      <c r="A15" s="46">
        <f>A14+1</f>
        <v>8</v>
      </c>
      <c r="B15" s="47" t="str">
        <f>B14</f>
        <v>P-1.1/3 -</v>
      </c>
      <c r="C15" s="48">
        <f t="shared" si="0"/>
        <v>8</v>
      </c>
      <c r="D15" s="39" t="s">
        <v>363</v>
      </c>
      <c r="E15" s="42" t="s">
        <v>317</v>
      </c>
      <c r="F15" s="40" t="s">
        <v>113</v>
      </c>
      <c r="G15" s="41">
        <v>242</v>
      </c>
      <c r="H15" s="31"/>
      <c r="I15" s="31">
        <f>H15*G15</f>
        <v>0</v>
      </c>
      <c r="J15" s="11"/>
    </row>
    <row r="16" spans="1:9" ht="36">
      <c r="A16" s="46">
        <f>A15+1</f>
        <v>9</v>
      </c>
      <c r="B16" s="47" t="str">
        <f>B15</f>
        <v>P-1.1/3 -</v>
      </c>
      <c r="C16" s="48">
        <f t="shared" si="0"/>
        <v>9</v>
      </c>
      <c r="D16" s="39" t="s">
        <v>363</v>
      </c>
      <c r="E16" s="39" t="s">
        <v>156</v>
      </c>
      <c r="F16" s="40" t="s">
        <v>165</v>
      </c>
      <c r="G16" s="41">
        <v>2268.9499999999994</v>
      </c>
      <c r="H16" s="31"/>
      <c r="I16" s="31">
        <f>H16*G16</f>
        <v>0</v>
      </c>
    </row>
    <row r="17" spans="1:9" ht="26.25" customHeight="1">
      <c r="A17" s="180" t="s">
        <v>157</v>
      </c>
      <c r="B17" s="180"/>
      <c r="C17" s="180"/>
      <c r="D17" s="180"/>
      <c r="E17" s="180"/>
      <c r="F17" s="180"/>
      <c r="G17" s="180"/>
      <c r="H17" s="180"/>
      <c r="I17" s="180"/>
    </row>
    <row r="18" spans="1:10" ht="36">
      <c r="A18" s="46">
        <f>A16+1</f>
        <v>10</v>
      </c>
      <c r="B18" s="47" t="str">
        <f>B16</f>
        <v>P-1.1/3 -</v>
      </c>
      <c r="C18" s="48">
        <f t="shared" si="0"/>
        <v>10</v>
      </c>
      <c r="D18" s="39" t="s">
        <v>338</v>
      </c>
      <c r="E18" s="42" t="s">
        <v>167</v>
      </c>
      <c r="F18" s="40" t="s">
        <v>126</v>
      </c>
      <c r="G18" s="44">
        <v>17</v>
      </c>
      <c r="H18" s="31"/>
      <c r="I18" s="31">
        <f aca="true" t="shared" si="1" ref="I18:I23">H18*G18</f>
        <v>0</v>
      </c>
      <c r="J18" s="10"/>
    </row>
    <row r="19" spans="1:10" ht="24">
      <c r="A19" s="46">
        <f>A18+1</f>
        <v>11</v>
      </c>
      <c r="B19" s="47" t="str">
        <f>B18</f>
        <v>P-1.1/3 -</v>
      </c>
      <c r="C19" s="48">
        <f t="shared" si="0"/>
        <v>11</v>
      </c>
      <c r="D19" s="39" t="s">
        <v>338</v>
      </c>
      <c r="E19" s="42" t="s">
        <v>166</v>
      </c>
      <c r="F19" s="40" t="s">
        <v>165</v>
      </c>
      <c r="G19" s="44">
        <v>61.54</v>
      </c>
      <c r="H19" s="31"/>
      <c r="I19" s="31">
        <f t="shared" si="1"/>
        <v>0</v>
      </c>
      <c r="J19" s="10"/>
    </row>
    <row r="20" spans="1:10" ht="24">
      <c r="A20" s="46">
        <f>A19+1</f>
        <v>12</v>
      </c>
      <c r="B20" s="47" t="str">
        <f>B19</f>
        <v>P-1.1/3 -</v>
      </c>
      <c r="C20" s="48">
        <f t="shared" si="0"/>
        <v>12</v>
      </c>
      <c r="D20" s="39" t="s">
        <v>338</v>
      </c>
      <c r="E20" s="42" t="s">
        <v>168</v>
      </c>
      <c r="F20" s="40" t="s">
        <v>165</v>
      </c>
      <c r="G20" s="44">
        <v>32.58</v>
      </c>
      <c r="H20" s="31"/>
      <c r="I20" s="31">
        <f t="shared" si="1"/>
        <v>0</v>
      </c>
      <c r="J20" s="10"/>
    </row>
    <row r="21" spans="1:10" ht="36">
      <c r="A21" s="46">
        <f>A20+1</f>
        <v>13</v>
      </c>
      <c r="B21" s="47" t="str">
        <f>B20</f>
        <v>P-1.1/3 -</v>
      </c>
      <c r="C21" s="48">
        <f t="shared" si="0"/>
        <v>13</v>
      </c>
      <c r="D21" s="39" t="s">
        <v>338</v>
      </c>
      <c r="E21" s="42" t="s">
        <v>169</v>
      </c>
      <c r="F21" s="40" t="s">
        <v>377</v>
      </c>
      <c r="G21" s="44">
        <v>67.66</v>
      </c>
      <c r="H21" s="31"/>
      <c r="I21" s="31">
        <f t="shared" si="1"/>
        <v>0</v>
      </c>
      <c r="J21" s="10"/>
    </row>
    <row r="22" spans="1:10" ht="36">
      <c r="A22" s="46">
        <f>A21+1</f>
        <v>14</v>
      </c>
      <c r="B22" s="47" t="str">
        <f>B21</f>
        <v>P-1.1/3 -</v>
      </c>
      <c r="C22" s="48">
        <f t="shared" si="0"/>
        <v>14</v>
      </c>
      <c r="D22" s="39" t="s">
        <v>338</v>
      </c>
      <c r="E22" s="42" t="s">
        <v>121</v>
      </c>
      <c r="F22" s="40" t="s">
        <v>377</v>
      </c>
      <c r="G22" s="44">
        <v>2062.38</v>
      </c>
      <c r="H22" s="31"/>
      <c r="I22" s="31">
        <f t="shared" si="1"/>
        <v>0</v>
      </c>
      <c r="J22" s="10"/>
    </row>
    <row r="23" spans="1:10" ht="36">
      <c r="A23" s="46">
        <f>A22+1</f>
        <v>15</v>
      </c>
      <c r="B23" s="47" t="str">
        <f>B22</f>
        <v>P-1.1/3 -</v>
      </c>
      <c r="C23" s="48">
        <f t="shared" si="0"/>
        <v>15</v>
      </c>
      <c r="D23" s="39" t="s">
        <v>338</v>
      </c>
      <c r="E23" s="42" t="s">
        <v>170</v>
      </c>
      <c r="F23" s="40" t="s">
        <v>165</v>
      </c>
      <c r="G23" s="44">
        <v>39.82</v>
      </c>
      <c r="H23" s="31"/>
      <c r="I23" s="31">
        <f t="shared" si="1"/>
        <v>0</v>
      </c>
      <c r="J23" s="10"/>
    </row>
    <row r="24" spans="1:10" ht="25.5" customHeight="1">
      <c r="A24" s="180" t="s">
        <v>158</v>
      </c>
      <c r="B24" s="180"/>
      <c r="C24" s="180"/>
      <c r="D24" s="180"/>
      <c r="E24" s="180"/>
      <c r="F24" s="180"/>
      <c r="G24" s="180"/>
      <c r="H24" s="180"/>
      <c r="I24" s="180"/>
      <c r="J24" s="8"/>
    </row>
    <row r="25" spans="1:10" ht="24">
      <c r="A25" s="46">
        <f>A23+1</f>
        <v>16</v>
      </c>
      <c r="B25" s="47" t="str">
        <f>B23</f>
        <v>P-1.1/3 -</v>
      </c>
      <c r="C25" s="48">
        <f t="shared" si="0"/>
        <v>16</v>
      </c>
      <c r="D25" s="39" t="s">
        <v>360</v>
      </c>
      <c r="E25" s="39" t="s">
        <v>244</v>
      </c>
      <c r="F25" s="33" t="s">
        <v>111</v>
      </c>
      <c r="G25" s="31">
        <v>6003.3</v>
      </c>
      <c r="H25" s="31"/>
      <c r="I25" s="31">
        <f aca="true" t="shared" si="2" ref="I25:I55">H25*G25</f>
        <v>0</v>
      </c>
      <c r="J25" s="6"/>
    </row>
    <row r="26" spans="1:10" ht="24">
      <c r="A26" s="46">
        <f aca="true" t="shared" si="3" ref="A26:A55">A25+1</f>
        <v>17</v>
      </c>
      <c r="B26" s="47" t="str">
        <f>B25</f>
        <v>P-1.1/3 -</v>
      </c>
      <c r="C26" s="48">
        <f t="shared" si="0"/>
        <v>17</v>
      </c>
      <c r="D26" s="39" t="s">
        <v>344</v>
      </c>
      <c r="E26" s="39" t="s">
        <v>245</v>
      </c>
      <c r="F26" s="33" t="s">
        <v>111</v>
      </c>
      <c r="G26" s="184">
        <v>5776.7</v>
      </c>
      <c r="H26" s="31"/>
      <c r="I26" s="31">
        <f t="shared" si="2"/>
        <v>0</v>
      </c>
      <c r="J26" s="8"/>
    </row>
    <row r="27" spans="1:10" ht="24">
      <c r="A27" s="46">
        <f t="shared" si="3"/>
        <v>18</v>
      </c>
      <c r="B27" s="47" t="str">
        <f>B26</f>
        <v>P-1.1/3 -</v>
      </c>
      <c r="C27" s="48">
        <f>A27</f>
        <v>18</v>
      </c>
      <c r="D27" s="137" t="s">
        <v>342</v>
      </c>
      <c r="E27" s="185" t="s">
        <v>373</v>
      </c>
      <c r="F27" s="186" t="s">
        <v>111</v>
      </c>
      <c r="G27" s="187">
        <v>304.9</v>
      </c>
      <c r="H27" s="31"/>
      <c r="I27" s="31">
        <f>H27*G27</f>
        <v>0</v>
      </c>
      <c r="J27" s="8"/>
    </row>
    <row r="28" spans="1:12" ht="24">
      <c r="A28" s="46">
        <f t="shared" si="3"/>
        <v>19</v>
      </c>
      <c r="B28" s="47" t="str">
        <f>B27</f>
        <v>P-1.1/3 -</v>
      </c>
      <c r="C28" s="48">
        <f>A28</f>
        <v>19</v>
      </c>
      <c r="D28" s="137" t="s">
        <v>342</v>
      </c>
      <c r="E28" s="185" t="s">
        <v>374</v>
      </c>
      <c r="F28" s="186" t="s">
        <v>111</v>
      </c>
      <c r="G28" s="187">
        <v>51.4</v>
      </c>
      <c r="H28" s="31"/>
      <c r="I28" s="31">
        <f t="shared" si="2"/>
        <v>0</v>
      </c>
      <c r="J28" s="6"/>
      <c r="K28" s="135"/>
      <c r="L28" s="135"/>
    </row>
    <row r="29" spans="1:10" ht="14.25">
      <c r="A29" s="46">
        <f t="shared" si="3"/>
        <v>20</v>
      </c>
      <c r="B29" s="47" t="str">
        <f aca="true" t="shared" si="4" ref="B29:B55">B28</f>
        <v>P-1.1/3 -</v>
      </c>
      <c r="C29" s="48">
        <f t="shared" si="0"/>
        <v>20</v>
      </c>
      <c r="D29" s="39" t="s">
        <v>342</v>
      </c>
      <c r="E29" s="39" t="s">
        <v>318</v>
      </c>
      <c r="F29" s="33" t="s">
        <v>111</v>
      </c>
      <c r="G29" s="31">
        <v>92.7</v>
      </c>
      <c r="H29" s="31"/>
      <c r="I29" s="31">
        <f t="shared" si="2"/>
        <v>0</v>
      </c>
      <c r="J29" s="6"/>
    </row>
    <row r="30" spans="1:10" ht="24">
      <c r="A30" s="46">
        <f t="shared" si="3"/>
        <v>21</v>
      </c>
      <c r="B30" s="47" t="str">
        <f t="shared" si="4"/>
        <v>P-1.1/3 -</v>
      </c>
      <c r="C30" s="48">
        <f t="shared" si="0"/>
        <v>21</v>
      </c>
      <c r="D30" s="39" t="s">
        <v>342</v>
      </c>
      <c r="E30" s="39" t="s">
        <v>246</v>
      </c>
      <c r="F30" s="33" t="s">
        <v>111</v>
      </c>
      <c r="G30" s="31">
        <v>439.7</v>
      </c>
      <c r="H30" s="31"/>
      <c r="I30" s="31">
        <f t="shared" si="2"/>
        <v>0</v>
      </c>
      <c r="J30" s="6"/>
    </row>
    <row r="31" spans="1:10" ht="14.25">
      <c r="A31" s="46">
        <f t="shared" si="3"/>
        <v>22</v>
      </c>
      <c r="B31" s="47" t="str">
        <f t="shared" si="4"/>
        <v>P-1.1/3 -</v>
      </c>
      <c r="C31" s="48">
        <f>A31</f>
        <v>22</v>
      </c>
      <c r="D31" s="39" t="s">
        <v>342</v>
      </c>
      <c r="E31" s="39" t="s">
        <v>249</v>
      </c>
      <c r="F31" s="33" t="s">
        <v>111</v>
      </c>
      <c r="G31" s="31">
        <v>624.7</v>
      </c>
      <c r="H31" s="31"/>
      <c r="I31" s="31">
        <f t="shared" si="2"/>
        <v>0</v>
      </c>
      <c r="J31" s="6"/>
    </row>
    <row r="32" spans="1:10" ht="14.25">
      <c r="A32" s="46">
        <f t="shared" si="3"/>
        <v>23</v>
      </c>
      <c r="B32" s="47" t="str">
        <f t="shared" si="4"/>
        <v>P-1.1/3 -</v>
      </c>
      <c r="C32" s="48">
        <f>A32</f>
        <v>23</v>
      </c>
      <c r="D32" s="39" t="s">
        <v>342</v>
      </c>
      <c r="E32" s="39" t="s">
        <v>250</v>
      </c>
      <c r="F32" s="33" t="s">
        <v>111</v>
      </c>
      <c r="G32" s="184">
        <v>66</v>
      </c>
      <c r="H32" s="31"/>
      <c r="I32" s="31">
        <f t="shared" si="2"/>
        <v>0</v>
      </c>
      <c r="J32" s="6"/>
    </row>
    <row r="33" spans="1:10" ht="14.25">
      <c r="A33" s="188">
        <f t="shared" si="3"/>
        <v>24</v>
      </c>
      <c r="B33" s="189" t="str">
        <f t="shared" si="4"/>
        <v>P-1.1/3 -</v>
      </c>
      <c r="C33" s="190">
        <f>A33</f>
        <v>24</v>
      </c>
      <c r="D33" s="185" t="s">
        <v>342</v>
      </c>
      <c r="E33" s="185" t="s">
        <v>367</v>
      </c>
      <c r="F33" s="186" t="s">
        <v>111</v>
      </c>
      <c r="G33" s="184">
        <v>58.5</v>
      </c>
      <c r="H33" s="31"/>
      <c r="I33" s="31">
        <f t="shared" si="2"/>
        <v>0</v>
      </c>
      <c r="J33" s="6"/>
    </row>
    <row r="34" spans="1:10" ht="14.25">
      <c r="A34" s="46">
        <f t="shared" si="3"/>
        <v>25</v>
      </c>
      <c r="B34" s="47" t="str">
        <f t="shared" si="4"/>
        <v>P-1.1/3 -</v>
      </c>
      <c r="C34" s="48">
        <f>A34</f>
        <v>25</v>
      </c>
      <c r="D34" s="39" t="s">
        <v>342</v>
      </c>
      <c r="E34" s="39" t="s">
        <v>247</v>
      </c>
      <c r="F34" s="33" t="s">
        <v>111</v>
      </c>
      <c r="G34" s="184">
        <v>1022.5</v>
      </c>
      <c r="H34" s="31"/>
      <c r="I34" s="31">
        <f t="shared" si="2"/>
        <v>0</v>
      </c>
      <c r="J34" s="6"/>
    </row>
    <row r="35" spans="1:10" ht="14.25">
      <c r="A35" s="46">
        <f t="shared" si="3"/>
        <v>26</v>
      </c>
      <c r="B35" s="47" t="str">
        <f t="shared" si="4"/>
        <v>P-1.1/3 -</v>
      </c>
      <c r="C35" s="48">
        <f t="shared" si="0"/>
        <v>26</v>
      </c>
      <c r="D35" s="39" t="s">
        <v>342</v>
      </c>
      <c r="E35" s="39" t="s">
        <v>248</v>
      </c>
      <c r="F35" s="33" t="s">
        <v>111</v>
      </c>
      <c r="G35" s="184">
        <v>83.4</v>
      </c>
      <c r="H35" s="31"/>
      <c r="I35" s="31">
        <f t="shared" si="2"/>
        <v>0</v>
      </c>
      <c r="J35" s="6"/>
    </row>
    <row r="36" spans="1:10" ht="14.25">
      <c r="A36" s="46">
        <f t="shared" si="3"/>
        <v>27</v>
      </c>
      <c r="B36" s="47" t="str">
        <f t="shared" si="4"/>
        <v>P-1.1/3 -</v>
      </c>
      <c r="C36" s="48">
        <f t="shared" si="0"/>
        <v>27</v>
      </c>
      <c r="D36" s="39" t="s">
        <v>342</v>
      </c>
      <c r="E36" s="39" t="s">
        <v>251</v>
      </c>
      <c r="F36" s="33" t="s">
        <v>111</v>
      </c>
      <c r="G36" s="31">
        <v>185.39999999999998</v>
      </c>
      <c r="H36" s="31"/>
      <c r="I36" s="31">
        <f t="shared" si="2"/>
        <v>0</v>
      </c>
      <c r="J36" s="6"/>
    </row>
    <row r="37" spans="1:10" ht="14.25">
      <c r="A37" s="46">
        <f t="shared" si="3"/>
        <v>28</v>
      </c>
      <c r="B37" s="47" t="str">
        <f t="shared" si="4"/>
        <v>P-1.1/3 -</v>
      </c>
      <c r="C37" s="48">
        <f t="shared" si="0"/>
        <v>28</v>
      </c>
      <c r="D37" s="39" t="s">
        <v>342</v>
      </c>
      <c r="E37" s="39" t="s">
        <v>252</v>
      </c>
      <c r="F37" s="33" t="s">
        <v>111</v>
      </c>
      <c r="G37" s="184">
        <v>766.3</v>
      </c>
      <c r="H37" s="31"/>
      <c r="I37" s="31">
        <f t="shared" si="2"/>
        <v>0</v>
      </c>
      <c r="J37" s="6"/>
    </row>
    <row r="38" spans="1:10" ht="14.25">
      <c r="A38" s="46">
        <f t="shared" si="3"/>
        <v>29</v>
      </c>
      <c r="B38" s="47" t="str">
        <f t="shared" si="4"/>
        <v>P-1.1/3 -</v>
      </c>
      <c r="C38" s="48">
        <f t="shared" si="0"/>
        <v>29</v>
      </c>
      <c r="D38" s="39" t="s">
        <v>342</v>
      </c>
      <c r="E38" s="39" t="s">
        <v>379</v>
      </c>
      <c r="F38" s="33" t="s">
        <v>111</v>
      </c>
      <c r="G38" s="31">
        <v>50.2</v>
      </c>
      <c r="H38" s="31"/>
      <c r="I38" s="31">
        <f t="shared" si="2"/>
        <v>0</v>
      </c>
      <c r="J38" s="6"/>
    </row>
    <row r="39" spans="1:10" ht="14.25">
      <c r="A39" s="46">
        <f t="shared" si="3"/>
        <v>30</v>
      </c>
      <c r="B39" s="47" t="str">
        <f t="shared" si="4"/>
        <v>P-1.1/3 -</v>
      </c>
      <c r="C39" s="48">
        <f t="shared" si="0"/>
        <v>30</v>
      </c>
      <c r="D39" s="39" t="s">
        <v>342</v>
      </c>
      <c r="E39" s="39" t="s">
        <v>253</v>
      </c>
      <c r="F39" s="33" t="s">
        <v>111</v>
      </c>
      <c r="G39" s="184">
        <v>816.3</v>
      </c>
      <c r="H39" s="31"/>
      <c r="I39" s="31">
        <f t="shared" si="2"/>
        <v>0</v>
      </c>
      <c r="J39" s="6"/>
    </row>
    <row r="40" spans="1:10" ht="14.25">
      <c r="A40" s="188">
        <f t="shared" si="3"/>
        <v>31</v>
      </c>
      <c r="B40" s="189" t="str">
        <f t="shared" si="4"/>
        <v>P-1.1/3 -</v>
      </c>
      <c r="C40" s="190">
        <f aca="true" t="shared" si="5" ref="C40:C45">A40</f>
        <v>31</v>
      </c>
      <c r="D40" s="185" t="s">
        <v>342</v>
      </c>
      <c r="E40" s="185" t="s">
        <v>368</v>
      </c>
      <c r="F40" s="186" t="s">
        <v>111</v>
      </c>
      <c r="G40" s="187">
        <v>2.6</v>
      </c>
      <c r="H40" s="31"/>
      <c r="I40" s="31">
        <f>H40*G40</f>
        <v>0</v>
      </c>
      <c r="J40" s="6"/>
    </row>
    <row r="41" spans="1:10" ht="14.25">
      <c r="A41" s="188">
        <f t="shared" si="3"/>
        <v>32</v>
      </c>
      <c r="B41" s="189" t="str">
        <f t="shared" si="4"/>
        <v>P-1.1/3 -</v>
      </c>
      <c r="C41" s="190">
        <f t="shared" si="5"/>
        <v>32</v>
      </c>
      <c r="D41" s="185" t="s">
        <v>342</v>
      </c>
      <c r="E41" s="185" t="s">
        <v>369</v>
      </c>
      <c r="F41" s="186" t="s">
        <v>111</v>
      </c>
      <c r="G41" s="187">
        <v>71</v>
      </c>
      <c r="H41" s="31"/>
      <c r="I41" s="31">
        <f>H41*G41</f>
        <v>0</v>
      </c>
      <c r="J41" s="6"/>
    </row>
    <row r="42" spans="1:10" ht="14.25">
      <c r="A42" s="188">
        <f t="shared" si="3"/>
        <v>33</v>
      </c>
      <c r="B42" s="189" t="str">
        <f t="shared" si="4"/>
        <v>P-1.1/3 -</v>
      </c>
      <c r="C42" s="190">
        <f t="shared" si="5"/>
        <v>33</v>
      </c>
      <c r="D42" s="185" t="s">
        <v>342</v>
      </c>
      <c r="E42" s="185" t="s">
        <v>370</v>
      </c>
      <c r="F42" s="186" t="s">
        <v>111</v>
      </c>
      <c r="G42" s="187">
        <v>224.8</v>
      </c>
      <c r="H42" s="31"/>
      <c r="I42" s="31">
        <f>H42*G42</f>
        <v>0</v>
      </c>
      <c r="J42" s="6"/>
    </row>
    <row r="43" spans="1:10" ht="14.25">
      <c r="A43" s="46">
        <f t="shared" si="3"/>
        <v>34</v>
      </c>
      <c r="B43" s="47" t="str">
        <f t="shared" si="4"/>
        <v>P-1.1/3 -</v>
      </c>
      <c r="C43" s="48">
        <f t="shared" si="5"/>
        <v>34</v>
      </c>
      <c r="D43" s="39" t="s">
        <v>342</v>
      </c>
      <c r="E43" s="39" t="s">
        <v>254</v>
      </c>
      <c r="F43" s="33" t="s">
        <v>111</v>
      </c>
      <c r="G43" s="31">
        <v>20</v>
      </c>
      <c r="H43" s="31"/>
      <c r="I43" s="31">
        <f t="shared" si="2"/>
        <v>0</v>
      </c>
      <c r="J43" s="6"/>
    </row>
    <row r="44" spans="1:10" ht="14.25">
      <c r="A44" s="46">
        <f t="shared" si="3"/>
        <v>35</v>
      </c>
      <c r="B44" s="47" t="str">
        <f t="shared" si="4"/>
        <v>P-1.1/3 -</v>
      </c>
      <c r="C44" s="48">
        <f t="shared" si="5"/>
        <v>35</v>
      </c>
      <c r="D44" s="39" t="s">
        <v>342</v>
      </c>
      <c r="E44" s="39" t="s">
        <v>255</v>
      </c>
      <c r="F44" s="33" t="s">
        <v>111</v>
      </c>
      <c r="G44" s="31">
        <v>146.8</v>
      </c>
      <c r="H44" s="31"/>
      <c r="I44" s="31">
        <f t="shared" si="2"/>
        <v>0</v>
      </c>
      <c r="J44" s="6"/>
    </row>
    <row r="45" spans="1:10" ht="14.25">
      <c r="A45" s="188">
        <f t="shared" si="3"/>
        <v>36</v>
      </c>
      <c r="B45" s="189" t="str">
        <f t="shared" si="4"/>
        <v>P-1.1/3 -</v>
      </c>
      <c r="C45" s="190">
        <f t="shared" si="5"/>
        <v>36</v>
      </c>
      <c r="D45" s="185" t="s">
        <v>342</v>
      </c>
      <c r="E45" s="185" t="s">
        <v>372</v>
      </c>
      <c r="F45" s="186" t="s">
        <v>111</v>
      </c>
      <c r="G45" s="187">
        <v>17.3</v>
      </c>
      <c r="H45" s="31"/>
      <c r="I45" s="31">
        <f>H45*G45</f>
        <v>0</v>
      </c>
      <c r="J45" s="6"/>
    </row>
    <row r="46" spans="1:10" ht="14.25">
      <c r="A46" s="46">
        <f t="shared" si="3"/>
        <v>37</v>
      </c>
      <c r="B46" s="47" t="str">
        <f t="shared" si="4"/>
        <v>P-1.1/3 -</v>
      </c>
      <c r="C46" s="48">
        <f aca="true" t="shared" si="6" ref="C46:C55">A46</f>
        <v>37</v>
      </c>
      <c r="D46" s="39" t="s">
        <v>342</v>
      </c>
      <c r="E46" s="39" t="s">
        <v>371</v>
      </c>
      <c r="F46" s="33" t="s">
        <v>111</v>
      </c>
      <c r="G46" s="31">
        <v>75</v>
      </c>
      <c r="H46" s="31"/>
      <c r="I46" s="31">
        <f t="shared" si="2"/>
        <v>0</v>
      </c>
      <c r="J46" s="6"/>
    </row>
    <row r="47" spans="1:10" ht="24">
      <c r="A47" s="46">
        <f t="shared" si="3"/>
        <v>38</v>
      </c>
      <c r="B47" s="47" t="str">
        <f t="shared" si="4"/>
        <v>P-1.1/3 -</v>
      </c>
      <c r="C47" s="48">
        <f t="shared" si="6"/>
        <v>38</v>
      </c>
      <c r="D47" s="39" t="s">
        <v>342</v>
      </c>
      <c r="E47" s="39" t="s">
        <v>256</v>
      </c>
      <c r="F47" s="33" t="s">
        <v>113</v>
      </c>
      <c r="G47" s="184">
        <v>55</v>
      </c>
      <c r="H47" s="31"/>
      <c r="I47" s="31">
        <f t="shared" si="2"/>
        <v>0</v>
      </c>
      <c r="J47" s="6"/>
    </row>
    <row r="48" spans="1:10" ht="14.25">
      <c r="A48" s="46">
        <f t="shared" si="3"/>
        <v>39</v>
      </c>
      <c r="B48" s="47" t="str">
        <f t="shared" si="4"/>
        <v>P-1.1/3 -</v>
      </c>
      <c r="C48" s="48">
        <f t="shared" si="6"/>
        <v>39</v>
      </c>
      <c r="D48" s="39" t="s">
        <v>342</v>
      </c>
      <c r="E48" s="39" t="s">
        <v>257</v>
      </c>
      <c r="F48" s="33" t="s">
        <v>113</v>
      </c>
      <c r="G48" s="31">
        <v>1</v>
      </c>
      <c r="H48" s="31"/>
      <c r="I48" s="31">
        <f t="shared" si="2"/>
        <v>0</v>
      </c>
      <c r="J48" s="6"/>
    </row>
    <row r="49" spans="1:10" ht="24">
      <c r="A49" s="46">
        <f t="shared" si="3"/>
        <v>40</v>
      </c>
      <c r="B49" s="47" t="str">
        <f t="shared" si="4"/>
        <v>P-1.1/3 -</v>
      </c>
      <c r="C49" s="48">
        <f t="shared" si="6"/>
        <v>40</v>
      </c>
      <c r="D49" s="39" t="s">
        <v>342</v>
      </c>
      <c r="E49" s="39" t="s">
        <v>380</v>
      </c>
      <c r="F49" s="33" t="s">
        <v>111</v>
      </c>
      <c r="G49" s="184">
        <v>109</v>
      </c>
      <c r="H49" s="31"/>
      <c r="I49" s="31">
        <f t="shared" si="2"/>
        <v>0</v>
      </c>
      <c r="J49" s="6"/>
    </row>
    <row r="50" spans="1:10" ht="15" customHeight="1">
      <c r="A50" s="46">
        <f t="shared" si="3"/>
        <v>41</v>
      </c>
      <c r="B50" s="47" t="str">
        <f t="shared" si="4"/>
        <v>P-1.1/3 -</v>
      </c>
      <c r="C50" s="48">
        <f t="shared" si="6"/>
        <v>41</v>
      </c>
      <c r="D50" s="39" t="s">
        <v>342</v>
      </c>
      <c r="E50" s="39" t="s">
        <v>258</v>
      </c>
      <c r="F50" s="33" t="s">
        <v>111</v>
      </c>
      <c r="G50" s="184">
        <v>5776.7</v>
      </c>
      <c r="H50" s="31"/>
      <c r="I50" s="31">
        <f t="shared" si="2"/>
        <v>0</v>
      </c>
      <c r="J50" s="6"/>
    </row>
    <row r="51" spans="1:10" ht="36">
      <c r="A51" s="46">
        <f t="shared" si="3"/>
        <v>42</v>
      </c>
      <c r="B51" s="47" t="str">
        <f t="shared" si="4"/>
        <v>P-1.1/3 -</v>
      </c>
      <c r="C51" s="48">
        <f t="shared" si="6"/>
        <v>42</v>
      </c>
      <c r="D51" s="39" t="s">
        <v>360</v>
      </c>
      <c r="E51" s="42" t="s">
        <v>171</v>
      </c>
      <c r="F51" s="40" t="s">
        <v>126</v>
      </c>
      <c r="G51" s="191">
        <v>28</v>
      </c>
      <c r="H51" s="31"/>
      <c r="I51" s="31">
        <f t="shared" si="2"/>
        <v>0</v>
      </c>
      <c r="J51" s="10"/>
    </row>
    <row r="52" spans="1:9" ht="36">
      <c r="A52" s="46">
        <f t="shared" si="3"/>
        <v>43</v>
      </c>
      <c r="B52" s="47" t="str">
        <f t="shared" si="4"/>
        <v>P-1.1/3 -</v>
      </c>
      <c r="C52" s="48">
        <f t="shared" si="6"/>
        <v>43</v>
      </c>
      <c r="D52" s="39" t="s">
        <v>364</v>
      </c>
      <c r="E52" s="42" t="s">
        <v>259</v>
      </c>
      <c r="F52" s="43" t="s">
        <v>146</v>
      </c>
      <c r="G52" s="44">
        <v>2240</v>
      </c>
      <c r="H52" s="31"/>
      <c r="I52" s="31">
        <f t="shared" si="2"/>
        <v>0</v>
      </c>
    </row>
    <row r="53" spans="1:9" ht="36">
      <c r="A53" s="46">
        <f t="shared" si="3"/>
        <v>44</v>
      </c>
      <c r="B53" s="47" t="str">
        <f t="shared" si="4"/>
        <v>P-1.1/3 -</v>
      </c>
      <c r="C53" s="48">
        <f t="shared" si="6"/>
        <v>44</v>
      </c>
      <c r="D53" s="39" t="s">
        <v>364</v>
      </c>
      <c r="E53" s="42" t="s">
        <v>159</v>
      </c>
      <c r="F53" s="40" t="s">
        <v>146</v>
      </c>
      <c r="G53" s="44">
        <v>2240</v>
      </c>
      <c r="H53" s="31"/>
      <c r="I53" s="31">
        <f t="shared" si="2"/>
        <v>0</v>
      </c>
    </row>
    <row r="54" spans="1:9" ht="24">
      <c r="A54" s="46">
        <f t="shared" si="3"/>
        <v>45</v>
      </c>
      <c r="B54" s="47" t="str">
        <f t="shared" si="4"/>
        <v>P-1.1/3 -</v>
      </c>
      <c r="C54" s="48">
        <f t="shared" si="6"/>
        <v>45</v>
      </c>
      <c r="D54" s="39" t="s">
        <v>365</v>
      </c>
      <c r="E54" s="42" t="s">
        <v>243</v>
      </c>
      <c r="F54" s="40" t="s">
        <v>165</v>
      </c>
      <c r="G54" s="44">
        <v>2268.9500000000003</v>
      </c>
      <c r="H54" s="31"/>
      <c r="I54" s="31">
        <f t="shared" si="2"/>
        <v>0</v>
      </c>
    </row>
    <row r="55" spans="1:10" ht="15.75" customHeight="1">
      <c r="A55" s="46">
        <f t="shared" si="3"/>
        <v>46</v>
      </c>
      <c r="B55" s="47" t="str">
        <f t="shared" si="4"/>
        <v>P-1.1/3 -</v>
      </c>
      <c r="C55" s="48">
        <f t="shared" si="6"/>
        <v>46</v>
      </c>
      <c r="D55" s="39" t="s">
        <v>360</v>
      </c>
      <c r="E55" s="39" t="s">
        <v>160</v>
      </c>
      <c r="F55" s="33" t="s">
        <v>111</v>
      </c>
      <c r="G55" s="31">
        <v>6003.3</v>
      </c>
      <c r="H55" s="31"/>
      <c r="I55" s="31">
        <f t="shared" si="2"/>
        <v>0</v>
      </c>
      <c r="J55" s="6"/>
    </row>
    <row r="56" spans="1:10" ht="25.5" customHeight="1">
      <c r="A56" s="162" t="s">
        <v>161</v>
      </c>
      <c r="B56" s="162"/>
      <c r="C56" s="162"/>
      <c r="D56" s="162"/>
      <c r="E56" s="162"/>
      <c r="F56" s="162"/>
      <c r="G56" s="162"/>
      <c r="H56" s="162"/>
      <c r="I56" s="162"/>
      <c r="J56" s="10"/>
    </row>
    <row r="57" spans="1:10" ht="24">
      <c r="A57" s="46">
        <f>A55+1</f>
        <v>47</v>
      </c>
      <c r="B57" s="47" t="str">
        <f>B55</f>
        <v>P-1.1/3 -</v>
      </c>
      <c r="C57" s="48">
        <f t="shared" si="0"/>
        <v>47</v>
      </c>
      <c r="D57" s="138" t="s">
        <v>352</v>
      </c>
      <c r="E57" s="42" t="s">
        <v>172</v>
      </c>
      <c r="F57" s="40" t="s">
        <v>165</v>
      </c>
      <c r="G57" s="41">
        <v>61.54</v>
      </c>
      <c r="H57" s="31"/>
      <c r="I57" s="31">
        <f>H57*G57</f>
        <v>0</v>
      </c>
      <c r="J57" s="10"/>
    </row>
    <row r="58" spans="1:10" ht="24">
      <c r="A58" s="46">
        <f>A57+1</f>
        <v>48</v>
      </c>
      <c r="B58" s="47" t="str">
        <f>B57</f>
        <v>P-1.1/3 -</v>
      </c>
      <c r="C58" s="48">
        <f t="shared" si="0"/>
        <v>48</v>
      </c>
      <c r="D58" s="138" t="s">
        <v>352</v>
      </c>
      <c r="E58" s="42" t="s">
        <v>173</v>
      </c>
      <c r="F58" s="40" t="s">
        <v>165</v>
      </c>
      <c r="G58" s="41">
        <v>32.58</v>
      </c>
      <c r="H58" s="31"/>
      <c r="I58" s="31">
        <f>H58*G58</f>
        <v>0</v>
      </c>
      <c r="J58" s="10"/>
    </row>
    <row r="59" spans="1:10" ht="36">
      <c r="A59" s="46">
        <f>A58+1</f>
        <v>49</v>
      </c>
      <c r="B59" s="47" t="str">
        <f>B58</f>
        <v>P-1.1/3 -</v>
      </c>
      <c r="C59" s="48">
        <f t="shared" si="0"/>
        <v>49</v>
      </c>
      <c r="D59" s="138" t="s">
        <v>352</v>
      </c>
      <c r="E59" s="42" t="s">
        <v>174</v>
      </c>
      <c r="F59" s="40" t="s">
        <v>165</v>
      </c>
      <c r="G59" s="41">
        <v>32.58</v>
      </c>
      <c r="H59" s="31"/>
      <c r="I59" s="31">
        <f>H59*G59</f>
        <v>0</v>
      </c>
      <c r="J59" s="10"/>
    </row>
    <row r="60" spans="1:10" ht="36">
      <c r="A60" s="46">
        <f>A59+1</f>
        <v>50</v>
      </c>
      <c r="B60" s="47" t="str">
        <f>B59</f>
        <v>P-1.1/3 -</v>
      </c>
      <c r="C60" s="48">
        <f t="shared" si="0"/>
        <v>50</v>
      </c>
      <c r="D60" s="138" t="s">
        <v>352</v>
      </c>
      <c r="E60" s="42" t="s">
        <v>366</v>
      </c>
      <c r="F60" s="40" t="s">
        <v>165</v>
      </c>
      <c r="G60" s="41">
        <v>32.58</v>
      </c>
      <c r="H60" s="31"/>
      <c r="I60" s="31">
        <f>H60*G60</f>
        <v>0</v>
      </c>
      <c r="J60" s="10"/>
    </row>
    <row r="61" spans="1:10" ht="36">
      <c r="A61" s="46">
        <f>A60+1</f>
        <v>51</v>
      </c>
      <c r="B61" s="47" t="str">
        <f>B60</f>
        <v>P-1.1/3 -</v>
      </c>
      <c r="C61" s="48">
        <f t="shared" si="0"/>
        <v>51</v>
      </c>
      <c r="D61" s="138" t="s">
        <v>352</v>
      </c>
      <c r="E61" s="42" t="s">
        <v>175</v>
      </c>
      <c r="F61" s="40" t="s">
        <v>165</v>
      </c>
      <c r="G61" s="41">
        <v>36.2</v>
      </c>
      <c r="H61" s="31"/>
      <c r="I61" s="31">
        <f>H61*G61</f>
        <v>0</v>
      </c>
      <c r="J61" s="14"/>
    </row>
    <row r="62" spans="1:9" ht="22.5" customHeight="1">
      <c r="A62" s="166" t="s">
        <v>319</v>
      </c>
      <c r="B62" s="166"/>
      <c r="C62" s="166"/>
      <c r="D62" s="166"/>
      <c r="E62" s="166"/>
      <c r="F62" s="166"/>
      <c r="G62" s="166"/>
      <c r="H62" s="166"/>
      <c r="I62" s="45">
        <f>SUM(I7:I61)</f>
        <v>0</v>
      </c>
    </row>
    <row r="64" s="4" customFormat="1" ht="14.25">
      <c r="D64" s="129"/>
    </row>
    <row r="65" spans="4:5" s="4" customFormat="1" ht="14.25">
      <c r="D65" s="130"/>
      <c r="E65" s="16"/>
    </row>
    <row r="66" spans="4:7" s="4" customFormat="1" ht="14.25">
      <c r="D66" s="129"/>
      <c r="E66" s="17"/>
      <c r="F66" s="17"/>
      <c r="G66" s="18"/>
    </row>
    <row r="67" spans="4:7" s="4" customFormat="1" ht="14.25">
      <c r="D67" s="129"/>
      <c r="E67" s="19"/>
      <c r="F67" s="20"/>
      <c r="G67" s="20"/>
    </row>
    <row r="68" spans="4:10" s="4" customFormat="1" ht="14.25">
      <c r="D68" s="129"/>
      <c r="E68" s="20"/>
      <c r="F68" s="21"/>
      <c r="G68" s="20"/>
      <c r="J68" s="17"/>
    </row>
    <row r="69" spans="4:10" s="4" customFormat="1" ht="14.25">
      <c r="D69" s="129"/>
      <c r="E69" s="20"/>
      <c r="F69" s="21"/>
      <c r="G69" s="20"/>
      <c r="J69" s="17"/>
    </row>
    <row r="70" spans="4:10" s="4" customFormat="1" ht="14.25">
      <c r="D70" s="129"/>
      <c r="E70" s="20"/>
      <c r="F70" s="21"/>
      <c r="G70" s="20"/>
      <c r="J70" s="17"/>
    </row>
    <row r="71" spans="4:10" s="4" customFormat="1" ht="14.25">
      <c r="D71" s="129"/>
      <c r="E71" s="20"/>
      <c r="F71" s="21"/>
      <c r="G71" s="20"/>
      <c r="J71" s="17"/>
    </row>
    <row r="72" spans="4:10" s="4" customFormat="1" ht="14.25">
      <c r="D72" s="129"/>
      <c r="E72" s="20"/>
      <c r="F72" s="21"/>
      <c r="G72" s="20"/>
      <c r="J72" s="17"/>
    </row>
    <row r="73" spans="5:7" ht="14.25">
      <c r="E73" s="12"/>
      <c r="F73" s="9"/>
      <c r="G73" s="10"/>
    </row>
    <row r="74" spans="5:10" ht="14.25">
      <c r="E74" s="10"/>
      <c r="F74" s="9"/>
      <c r="G74" s="10"/>
      <c r="J74" s="11"/>
    </row>
    <row r="75" spans="5:10" ht="14.25">
      <c r="E75" s="10"/>
      <c r="F75" s="9"/>
      <c r="G75" s="10"/>
      <c r="J75" s="11"/>
    </row>
    <row r="76" spans="5:10" ht="14.25">
      <c r="E76" s="10"/>
      <c r="F76" s="9"/>
      <c r="G76" s="10"/>
      <c r="J76" s="11"/>
    </row>
    <row r="77" spans="5:7" ht="14.25">
      <c r="E77" s="11"/>
      <c r="F77" s="13"/>
      <c r="G77" s="11"/>
    </row>
    <row r="78" spans="5:10" ht="14.25">
      <c r="E78" s="10"/>
      <c r="G78" s="10"/>
      <c r="H78" s="10"/>
      <c r="J78" s="10"/>
    </row>
    <row r="79" spans="5:10" ht="14.25">
      <c r="E79" s="10"/>
      <c r="F79" s="10"/>
      <c r="G79" s="10"/>
      <c r="J79" s="10"/>
    </row>
  </sheetData>
  <sheetProtection/>
  <mergeCells count="17">
    <mergeCell ref="A24:I24"/>
    <mergeCell ref="A56:I56"/>
    <mergeCell ref="A62:H62"/>
    <mergeCell ref="A1:I1"/>
    <mergeCell ref="A2:I2"/>
    <mergeCell ref="A3:A4"/>
    <mergeCell ref="D3:D4"/>
    <mergeCell ref="E3:E4"/>
    <mergeCell ref="F3:F4"/>
    <mergeCell ref="G3:G4"/>
    <mergeCell ref="A6:I6"/>
    <mergeCell ref="A11:I11"/>
    <mergeCell ref="A17:I17"/>
    <mergeCell ref="H3:H4"/>
    <mergeCell ref="I3:I4"/>
    <mergeCell ref="B3:C4"/>
    <mergeCell ref="B5:C5"/>
  </mergeCells>
  <printOptions/>
  <pageMargins left="0.6692913385826772" right="0.15748031496062992" top="0.8661417322834646" bottom="0.4330708661417323" header="0.31496062992125984" footer="0.15748031496062992"/>
  <pageSetup firstPageNumber="20" useFirstPageNumber="1" horizontalDpi="600" verticalDpi="600" orientation="portrait" paperSize="9" scale="85" r:id="rId1"/>
  <headerFooter>
    <oddHeader>&amp;CKONTRAKT W2 - Modernizacja sieci kanalizacyjnej w mieście Kęty 
Część III B: Opis przedmiotu zamówienia - Przedmiar Robót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Tractebel Engineering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</dc:creator>
  <cp:keywords/>
  <dc:description/>
  <cp:lastModifiedBy>Gosia</cp:lastModifiedBy>
  <cp:lastPrinted>2010-01-12T13:20:00Z</cp:lastPrinted>
  <dcterms:created xsi:type="dcterms:W3CDTF">2009-12-18T13:26:58Z</dcterms:created>
  <dcterms:modified xsi:type="dcterms:W3CDTF">2010-09-03T07:47:30Z</dcterms:modified>
  <cp:category/>
  <cp:version/>
  <cp:contentType/>
  <cp:contentStatus/>
</cp:coreProperties>
</file>